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keseducation-my.sharepoint.com/personal/ann_ward_dukeseducation_com/Documents/"/>
    </mc:Choice>
  </mc:AlternateContent>
  <xr:revisionPtr revIDLastSave="0" documentId="8_{09E944D2-F9E9-421F-A231-61A8CEBEA7CF}" xr6:coauthVersionLast="47" xr6:coauthVersionMax="47" xr10:uidLastSave="{00000000-0000-0000-0000-000000000000}"/>
  <bookViews>
    <workbookView xWindow="-28920" yWindow="855" windowWidth="29040" windowHeight="15720" xr2:uid="{104EC56D-327C-4B5C-B18E-C79EBD7872BC}"/>
  </bookViews>
  <sheets>
    <sheet name="Summary" sheetId="1" r:id="rId1"/>
    <sheet name="Speeds over 50" sheetId="3" state="hidden" r:id="rId2"/>
    <sheet name="% speeds" sheetId="4" state="hidden" r:id="rId3"/>
    <sheet name="Sign locations" sheetId="2" state="hidden" r:id="rId4"/>
  </sheets>
  <definedNames>
    <definedName name="_xlnm.Print_Area" localSheetId="2">'% speeds'!$B$1:$J$28</definedName>
    <definedName name="_xlnm.Print_Area" localSheetId="1">'Speeds over 50'!$B$1:$T$44</definedName>
    <definedName name="_xlnm.Print_Area" localSheetId="0">Summary!$C$2:$O$17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" l="1"/>
  <c r="Q10" i="1"/>
  <c r="Q11" i="1"/>
  <c r="Q12" i="1"/>
  <c r="Q17" i="1"/>
  <c r="Q13" i="1"/>
  <c r="Q14" i="1"/>
  <c r="Q8" i="1"/>
  <c r="H14" i="1"/>
  <c r="J14" i="1" s="1"/>
  <c r="H9" i="1"/>
  <c r="J9" i="1" s="1"/>
  <c r="H10" i="1"/>
  <c r="J10" i="1" s="1"/>
  <c r="H11" i="1"/>
  <c r="J11" i="1" s="1"/>
  <c r="H12" i="1"/>
  <c r="J12" i="1" s="1"/>
  <c r="K27" i="4"/>
  <c r="K24" i="4"/>
  <c r="K21" i="4"/>
  <c r="K18" i="4"/>
  <c r="K15" i="4"/>
  <c r="K12" i="4"/>
  <c r="K9" i="4"/>
  <c r="M36" i="3" l="1"/>
  <c r="L36" i="3"/>
  <c r="C41" i="3"/>
  <c r="B41" i="3"/>
  <c r="M44" i="3"/>
  <c r="L44" i="3"/>
  <c r="M21" i="3"/>
  <c r="L21" i="3"/>
  <c r="M11" i="3"/>
  <c r="N11" i="3"/>
  <c r="O11" i="3"/>
  <c r="P11" i="3"/>
  <c r="L11" i="3"/>
  <c r="C13" i="3"/>
  <c r="B13" i="3"/>
  <c r="B9" i="1" l="1"/>
  <c r="L6" i="3" s="1"/>
  <c r="B10" i="1"/>
  <c r="L38" i="3" s="1"/>
  <c r="B11" i="1"/>
  <c r="L15" i="3" s="1"/>
  <c r="B12" i="1"/>
  <c r="L40" i="3" s="1"/>
  <c r="B17" i="1"/>
  <c r="B15" i="3" s="1"/>
  <c r="B13" i="1"/>
  <c r="L23" i="3" s="1"/>
  <c r="B8" i="1"/>
  <c r="B6" i="3" s="1"/>
  <c r="F13" i="1"/>
  <c r="H13" i="1" s="1"/>
  <c r="J13" i="1" s="1"/>
  <c r="F17" i="1"/>
  <c r="H17" i="1" s="1"/>
  <c r="J17" i="1" s="1"/>
  <c r="H8" i="1"/>
  <c r="J8" i="1" s="1"/>
</calcChain>
</file>

<file path=xl/sharedStrings.xml><?xml version="1.0" encoding="utf-8"?>
<sst xmlns="http://schemas.openxmlformats.org/spreadsheetml/2006/main" count="199" uniqueCount="66">
  <si>
    <t>Village Hall</t>
  </si>
  <si>
    <t>Location</t>
  </si>
  <si>
    <t>Northbound</t>
  </si>
  <si>
    <t>Direction of traffic</t>
  </si>
  <si>
    <t>Old Chapel</t>
  </si>
  <si>
    <t>Southbound</t>
  </si>
  <si>
    <t>Gazeley Road</t>
  </si>
  <si>
    <t>Sound Ground</t>
  </si>
  <si>
    <t>what3words</t>
  </si>
  <si>
    <t>https://what3words.com/clumped.slamming.regret</t>
  </si>
  <si>
    <t>https://what3words.com/monkeys.highs.likening</t>
  </si>
  <si>
    <t>https://what3words.com/lemons.atlas.arose</t>
  </si>
  <si>
    <t>https://what3words.com/thrusters.human.squirts</t>
  </si>
  <si>
    <t>Gazeley Road SB</t>
  </si>
  <si>
    <t>Old Chapel NB</t>
  </si>
  <si>
    <t>Sound Ground NB</t>
  </si>
  <si>
    <t>Village Hall NB</t>
  </si>
  <si>
    <t>Village Hall SB</t>
  </si>
  <si>
    <t>From</t>
  </si>
  <si>
    <t>To</t>
  </si>
  <si>
    <t>OLD FILES</t>
  </si>
  <si>
    <t>85% Speed</t>
  </si>
  <si>
    <t>Max. speed</t>
  </si>
  <si>
    <t>Date</t>
  </si>
  <si>
    <t>Average speed</t>
  </si>
  <si>
    <t>Speed</t>
  </si>
  <si>
    <t>Number of days</t>
  </si>
  <si>
    <t>Dalham &amp; Dunstall Green Parish Council</t>
  </si>
  <si>
    <t>SUMMARY</t>
  </si>
  <si>
    <t>Total no. of vehicles</t>
  </si>
  <si>
    <t>Statistics from Speed Indicator Device (SID)</t>
  </si>
  <si>
    <t>Time</t>
  </si>
  <si>
    <t>Stores Hill</t>
  </si>
  <si>
    <t>Eastbound</t>
  </si>
  <si>
    <t>Dalham Parish Council</t>
  </si>
  <si>
    <t>60 to 70</t>
  </si>
  <si>
    <t>50 to 60</t>
  </si>
  <si>
    <t>40 to 50</t>
  </si>
  <si>
    <t>30 to 40</t>
  </si>
  <si>
    <t>Under 30</t>
  </si>
  <si>
    <t>Saturday</t>
  </si>
  <si>
    <t>Friday</t>
  </si>
  <si>
    <t>Sunday</t>
  </si>
  <si>
    <t>Monday</t>
  </si>
  <si>
    <t>Thursday</t>
  </si>
  <si>
    <t>Tuesday</t>
  </si>
  <si>
    <t>No cars over 50</t>
  </si>
  <si>
    <t>Wednesday</t>
  </si>
  <si>
    <t>Speeds over 50</t>
  </si>
  <si>
    <t>7 November 2023 to 7 July 2024</t>
  </si>
  <si>
    <t>% speeds</t>
  </si>
  <si>
    <t>20 to 30</t>
  </si>
  <si>
    <t>Under 20</t>
  </si>
  <si>
    <t>Village Hall Northbound</t>
  </si>
  <si>
    <t>Old Chapel Northbound</t>
  </si>
  <si>
    <t>Gazeley Road Southbound</t>
  </si>
  <si>
    <t>Village Hall Southbound</t>
  </si>
  <si>
    <t>Old Chapel Southbound</t>
  </si>
  <si>
    <t>Stores Hill Eastbound</t>
  </si>
  <si>
    <t>Sound Ground Northbound</t>
  </si>
  <si>
    <t>Totals</t>
  </si>
  <si>
    <t>No. of vehicles</t>
  </si>
  <si>
    <t>Percentage</t>
  </si>
  <si>
    <t>Vehicles per day</t>
  </si>
  <si>
    <t>7 November 2023 to 9 September 2024</t>
  </si>
  <si>
    <t>SID located on 30 mph sign so cannot be included in the stats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</si>
</sst>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dd/mm/yy"/>
    <numFmt numFmtId="165" formatCode="_-* #,##0_-;\-* #,##0_-;_-* &quot;-&quot;??_-;_-@_-"/>
    <numFmt numFmtId="166" formatCode="dddd"/>
    <numFmt numFmtId="167" formatCode="#,##0;\-#,##0;\-"/>
    <numFmt numFmtId="168" formatCode="ddd"/>
    <numFmt numFmtId="169" formatCode="hh:mm;@"/>
    <numFmt numFmtId="170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66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67" fontId="0" fillId="0" borderId="0" xfId="0" applyNumberFormat="1"/>
    <xf numFmtId="166" fontId="0" fillId="0" borderId="0" xfId="0" applyNumberFormat="1"/>
    <xf numFmtId="168" fontId="0" fillId="0" borderId="0" xfId="0" applyNumberFormat="1"/>
    <xf numFmtId="22" fontId="0" fillId="0" borderId="0" xfId="0" applyNumberFormat="1"/>
    <xf numFmtId="0" fontId="4" fillId="0" borderId="0" xfId="0" applyFont="1"/>
    <xf numFmtId="0" fontId="0" fillId="2" borderId="0" xfId="0" applyFill="1"/>
    <xf numFmtId="0" fontId="7" fillId="2" borderId="0" xfId="0" applyFont="1" applyFill="1" applyAlignment="1">
      <alignment horizontal="center" wrapText="1"/>
    </xf>
    <xf numFmtId="167" fontId="0" fillId="2" borderId="0" xfId="0" applyNumberFormat="1" applyFill="1"/>
    <xf numFmtId="169" fontId="0" fillId="0" borderId="1" xfId="0" applyNumberFormat="1" applyBorder="1" applyAlignment="1">
      <alignment horizontal="center" vertical="center"/>
    </xf>
    <xf numFmtId="167" fontId="0" fillId="0" borderId="4" xfId="0" applyNumberFormat="1" applyBorder="1"/>
    <xf numFmtId="0" fontId="5" fillId="0" borderId="0" xfId="0" applyFont="1"/>
    <xf numFmtId="9" fontId="0" fillId="0" borderId="0" xfId="3" applyFont="1"/>
    <xf numFmtId="165" fontId="0" fillId="0" borderId="0" xfId="2" applyNumberFormat="1" applyFont="1"/>
    <xf numFmtId="0" fontId="0" fillId="0" borderId="0" xfId="0" applyAlignment="1">
      <alignment horizontal="center"/>
    </xf>
    <xf numFmtId="9" fontId="0" fillId="0" borderId="0" xfId="3" applyFont="1" applyAlignment="1">
      <alignment horizontal="center"/>
    </xf>
    <xf numFmtId="167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/>
    </xf>
    <xf numFmtId="2" fontId="0" fillId="0" borderId="0" xfId="0" applyNumberFormat="1"/>
    <xf numFmtId="0" fontId="8" fillId="0" borderId="0" xfId="0" applyFont="1"/>
    <xf numFmtId="9" fontId="8" fillId="0" borderId="0" xfId="3" applyFont="1" applyAlignment="1">
      <alignment horizontal="center"/>
    </xf>
    <xf numFmtId="165" fontId="8" fillId="0" borderId="0" xfId="2" applyNumberFormat="1" applyFont="1"/>
    <xf numFmtId="167" fontId="8" fillId="0" borderId="0" xfId="0" applyNumberFormat="1" applyFont="1"/>
    <xf numFmtId="165" fontId="5" fillId="0" borderId="0" xfId="2" applyNumberFormat="1" applyFont="1"/>
    <xf numFmtId="0" fontId="9" fillId="0" borderId="0" xfId="0" applyFont="1"/>
    <xf numFmtId="9" fontId="5" fillId="0" borderId="0" xfId="3" applyFont="1" applyAlignment="1">
      <alignment horizontal="center"/>
    </xf>
    <xf numFmtId="167" fontId="5" fillId="0" borderId="0" xfId="0" applyNumberFormat="1" applyFont="1"/>
    <xf numFmtId="2" fontId="5" fillId="0" borderId="0" xfId="0" applyNumberFormat="1" applyFont="1"/>
    <xf numFmtId="9" fontId="9" fillId="0" borderId="0" xfId="3" applyFont="1" applyAlignment="1">
      <alignment horizontal="center"/>
    </xf>
    <xf numFmtId="165" fontId="9" fillId="0" borderId="0" xfId="2" applyNumberFormat="1" applyFont="1"/>
    <xf numFmtId="167" fontId="9" fillId="0" borderId="0" xfId="0" applyNumberFormat="1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7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3" borderId="1" xfId="0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" fillId="0" borderId="3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64" fontId="1" fillId="0" borderId="0" xfId="0" applyNumberFormat="1" applyFont="1" applyBorder="1" applyAlignment="1">
      <alignment horizontal="left"/>
    </xf>
    <xf numFmtId="170" fontId="0" fillId="0" borderId="1" xfId="0" applyNumberFormat="1" applyBorder="1" applyAlignment="1">
      <alignment horizontal="center" vertical="center"/>
    </xf>
  </cellXfs>
  <cellStyles count="4">
    <cellStyle name="Comma" xfId="2" builtinId="3"/>
    <cellStyle name="Hyperlink" xfId="1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hat3words.com/lemons.atlas.arose" TargetMode="External"/><Relationship Id="rId7" Type="http://schemas.openxmlformats.org/officeDocument/2006/relationships/hyperlink" Target="https://what3words.com/lemons.atlas.arose" TargetMode="External"/><Relationship Id="rId2" Type="http://schemas.openxmlformats.org/officeDocument/2006/relationships/hyperlink" Target="https://what3words.com/monkeys.highs.likening" TargetMode="External"/><Relationship Id="rId1" Type="http://schemas.openxmlformats.org/officeDocument/2006/relationships/hyperlink" Target="https://what3words.com/monkeys.highs.likening" TargetMode="External"/><Relationship Id="rId6" Type="http://schemas.openxmlformats.org/officeDocument/2006/relationships/hyperlink" Target="https://what3words.com/lemons.atlas.arose" TargetMode="External"/><Relationship Id="rId5" Type="http://schemas.openxmlformats.org/officeDocument/2006/relationships/hyperlink" Target="https://what3words.com/lemons.atlas.arose" TargetMode="External"/><Relationship Id="rId4" Type="http://schemas.openxmlformats.org/officeDocument/2006/relationships/hyperlink" Target="https://what3words.com/lemons.atlas.aro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hat3words.com/thrusters.human.squirts" TargetMode="External"/><Relationship Id="rId2" Type="http://schemas.openxmlformats.org/officeDocument/2006/relationships/hyperlink" Target="https://what3words.com/monkeys.highs.likening" TargetMode="External"/><Relationship Id="rId1" Type="http://schemas.openxmlformats.org/officeDocument/2006/relationships/hyperlink" Target="https://what3words.com/monkeys.highs.likening" TargetMode="External"/><Relationship Id="rId4" Type="http://schemas.openxmlformats.org/officeDocument/2006/relationships/hyperlink" Target="https://what3words.com/lemons.atlas.aro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A3B7A-C040-45A7-A7F9-F7C22BA9E297}">
  <sheetPr>
    <pageSetUpPr fitToPage="1"/>
  </sheetPr>
  <dimension ref="A2:S43"/>
  <sheetViews>
    <sheetView showGridLines="0" tabSelected="1" workbookViewId="0">
      <selection activeCell="R3" sqref="R3"/>
    </sheetView>
  </sheetViews>
  <sheetFormatPr defaultColWidth="9" defaultRowHeight="15" x14ac:dyDescent="0.25"/>
  <cols>
    <col min="1" max="1" width="12" style="4" customWidth="1"/>
    <col min="2" max="2" width="25.28515625" style="4" hidden="1" customWidth="1"/>
    <col min="3" max="4" width="19.5703125" style="2" customWidth="1"/>
    <col min="5" max="5" width="51.140625" style="2" hidden="1" customWidth="1"/>
    <col min="6" max="6" width="10.7109375" style="2" bestFit="1" customWidth="1"/>
    <col min="7" max="7" width="10.7109375" style="2" customWidth="1"/>
    <col min="8" max="12" width="9" style="2"/>
    <col min="13" max="13" width="9" style="2" customWidth="1"/>
    <col min="14" max="15" width="10.28515625" style="2" customWidth="1"/>
    <col min="16" max="16" width="9" style="4"/>
    <col min="17" max="17" width="0" style="4" hidden="1" customWidth="1"/>
    <col min="18" max="16384" width="9" style="4"/>
  </cols>
  <sheetData>
    <row r="2" spans="1:19" ht="18.75" customHeight="1" x14ac:dyDescent="0.25">
      <c r="C2" s="6" t="s">
        <v>34</v>
      </c>
    </row>
    <row r="3" spans="1:19" ht="18.75" customHeight="1" x14ac:dyDescent="0.25">
      <c r="C3" s="6" t="s">
        <v>30</v>
      </c>
    </row>
    <row r="4" spans="1:19" ht="18.75" customHeight="1" x14ac:dyDescent="0.25">
      <c r="C4" s="6" t="s">
        <v>64</v>
      </c>
    </row>
    <row r="5" spans="1:19" ht="18.75" customHeight="1" x14ac:dyDescent="0.25">
      <c r="C5" s="6" t="s">
        <v>28</v>
      </c>
    </row>
    <row r="6" spans="1:19" ht="29.25" customHeight="1" x14ac:dyDescent="0.25">
      <c r="M6" s="60" t="s">
        <v>22</v>
      </c>
      <c r="N6" s="61"/>
      <c r="O6" s="59"/>
    </row>
    <row r="7" spans="1:19" s="1" customFormat="1" ht="49.5" customHeight="1" x14ac:dyDescent="0.25">
      <c r="C7" s="7" t="s">
        <v>1</v>
      </c>
      <c r="D7" s="7" t="s">
        <v>3</v>
      </c>
      <c r="E7" s="7" t="s">
        <v>8</v>
      </c>
      <c r="F7" s="7" t="s">
        <v>18</v>
      </c>
      <c r="G7" s="7" t="s">
        <v>19</v>
      </c>
      <c r="H7" s="8" t="s">
        <v>26</v>
      </c>
      <c r="I7" s="8" t="s">
        <v>29</v>
      </c>
      <c r="J7" s="8" t="s">
        <v>63</v>
      </c>
      <c r="K7" s="8" t="s">
        <v>21</v>
      </c>
      <c r="L7" s="8" t="s">
        <v>24</v>
      </c>
      <c r="M7" s="8" t="s">
        <v>25</v>
      </c>
      <c r="N7" s="8" t="s">
        <v>23</v>
      </c>
      <c r="O7" s="8" t="s">
        <v>31</v>
      </c>
    </row>
    <row r="8" spans="1:19" ht="29.25" customHeight="1" x14ac:dyDescent="0.25">
      <c r="B8" s="4" t="str">
        <f>C8&amp;" "&amp;D8</f>
        <v>Village Hall Northbound</v>
      </c>
      <c r="C8" s="9" t="s">
        <v>0</v>
      </c>
      <c r="D8" s="9" t="s">
        <v>2</v>
      </c>
      <c r="E8" s="11" t="s">
        <v>10</v>
      </c>
      <c r="F8" s="10">
        <v>45237</v>
      </c>
      <c r="G8" s="10">
        <v>45259</v>
      </c>
      <c r="H8" s="12">
        <f t="shared" ref="H8:H13" si="0">G8-F8</f>
        <v>22</v>
      </c>
      <c r="I8" s="13">
        <v>10611</v>
      </c>
      <c r="J8" s="13">
        <f>I8/H8</f>
        <v>482.31818181818181</v>
      </c>
      <c r="K8" s="9">
        <v>31.3</v>
      </c>
      <c r="L8" s="65">
        <v>20.63</v>
      </c>
      <c r="M8" s="9">
        <v>65</v>
      </c>
      <c r="N8" s="10">
        <v>45257</v>
      </c>
      <c r="O8" s="26">
        <v>0.57638888888888884</v>
      </c>
      <c r="Q8" s="4" t="str">
        <f>C8&amp;" - "&amp;D8</f>
        <v>Village Hall - Northbound</v>
      </c>
    </row>
    <row r="9" spans="1:19" ht="29.25" customHeight="1" x14ac:dyDescent="0.25">
      <c r="A9" s="56"/>
      <c r="B9" s="4" t="str">
        <f t="shared" ref="B9:B13" si="1">C9&amp;" "&amp;D9</f>
        <v>Old Chapel Northbound</v>
      </c>
      <c r="C9" s="9" t="s">
        <v>4</v>
      </c>
      <c r="D9" s="9" t="s">
        <v>2</v>
      </c>
      <c r="E9" s="11" t="s">
        <v>11</v>
      </c>
      <c r="F9" s="10">
        <v>45306</v>
      </c>
      <c r="G9" s="10">
        <v>45328</v>
      </c>
      <c r="H9" s="12">
        <f t="shared" si="0"/>
        <v>22</v>
      </c>
      <c r="I9" s="13">
        <v>11883</v>
      </c>
      <c r="J9" s="13">
        <f t="shared" ref="J9:J14" si="2">I9/H9</f>
        <v>540.13636363636363</v>
      </c>
      <c r="K9" s="9">
        <v>33.200000000000003</v>
      </c>
      <c r="L9" s="65">
        <v>25.64</v>
      </c>
      <c r="M9" s="9">
        <v>60</v>
      </c>
      <c r="N9" s="10">
        <v>45319</v>
      </c>
      <c r="O9" s="26">
        <v>0.65972222222222221</v>
      </c>
      <c r="Q9" s="4" t="str">
        <f t="shared" ref="Q9:Q14" si="3">C9&amp;" - "&amp;D9</f>
        <v>Old Chapel - Northbound</v>
      </c>
    </row>
    <row r="10" spans="1:19" ht="29.25" customHeight="1" x14ac:dyDescent="0.25">
      <c r="A10" s="56"/>
      <c r="B10" s="4" t="str">
        <f t="shared" si="1"/>
        <v>Gazeley Road Southbound</v>
      </c>
      <c r="C10" s="9" t="s">
        <v>6</v>
      </c>
      <c r="D10" s="9" t="s">
        <v>5</v>
      </c>
      <c r="E10" s="11" t="s">
        <v>9</v>
      </c>
      <c r="F10" s="10">
        <v>45329</v>
      </c>
      <c r="G10" s="10">
        <v>45349</v>
      </c>
      <c r="H10" s="12">
        <f t="shared" si="0"/>
        <v>20</v>
      </c>
      <c r="I10" s="13">
        <v>8180</v>
      </c>
      <c r="J10" s="13">
        <f t="shared" si="2"/>
        <v>409</v>
      </c>
      <c r="K10" s="9">
        <v>32.9</v>
      </c>
      <c r="L10" s="65">
        <v>20.78</v>
      </c>
      <c r="M10" s="9">
        <v>50</v>
      </c>
      <c r="N10" s="10">
        <v>45330</v>
      </c>
      <c r="O10" s="26">
        <v>0.67013888888888884</v>
      </c>
      <c r="Q10" s="4" t="str">
        <f t="shared" si="3"/>
        <v>Gazeley Road - Southbound</v>
      </c>
    </row>
    <row r="11" spans="1:19" ht="29.25" customHeight="1" x14ac:dyDescent="0.25">
      <c r="A11" s="56"/>
      <c r="B11" s="4" t="str">
        <f t="shared" si="1"/>
        <v>Village Hall Southbound</v>
      </c>
      <c r="C11" s="9" t="s">
        <v>0</v>
      </c>
      <c r="D11" s="9" t="s">
        <v>5</v>
      </c>
      <c r="E11" s="11" t="s">
        <v>10</v>
      </c>
      <c r="F11" s="10">
        <v>45356</v>
      </c>
      <c r="G11" s="10">
        <v>45379</v>
      </c>
      <c r="H11" s="12">
        <f t="shared" si="0"/>
        <v>23</v>
      </c>
      <c r="I11" s="13">
        <v>7343</v>
      </c>
      <c r="J11" s="13">
        <f t="shared" si="2"/>
        <v>319.26086956521738</v>
      </c>
      <c r="K11" s="9">
        <v>30.8</v>
      </c>
      <c r="L11" s="65">
        <v>24.43</v>
      </c>
      <c r="M11" s="9">
        <v>65</v>
      </c>
      <c r="N11" s="10">
        <v>45358</v>
      </c>
      <c r="O11" s="26">
        <v>0.94444444444444442</v>
      </c>
      <c r="Q11" s="4" t="str">
        <f t="shared" si="3"/>
        <v>Village Hall - Southbound</v>
      </c>
    </row>
    <row r="12" spans="1:19" ht="29.25" customHeight="1" x14ac:dyDescent="0.25">
      <c r="A12" s="56"/>
      <c r="B12" s="4" t="str">
        <f t="shared" si="1"/>
        <v>Old Chapel Southbound</v>
      </c>
      <c r="C12" s="9" t="s">
        <v>4</v>
      </c>
      <c r="D12" s="9" t="s">
        <v>5</v>
      </c>
      <c r="E12" s="11" t="s">
        <v>11</v>
      </c>
      <c r="F12" s="10">
        <v>45409</v>
      </c>
      <c r="G12" s="10">
        <v>45430</v>
      </c>
      <c r="H12" s="12">
        <f t="shared" si="0"/>
        <v>21</v>
      </c>
      <c r="I12" s="13">
        <v>11800</v>
      </c>
      <c r="J12" s="13">
        <f t="shared" si="2"/>
        <v>561.90476190476193</v>
      </c>
      <c r="K12" s="9">
        <v>30.8</v>
      </c>
      <c r="L12" s="65">
        <v>24.35</v>
      </c>
      <c r="M12" s="9">
        <v>55</v>
      </c>
      <c r="N12" s="10">
        <v>45412</v>
      </c>
      <c r="O12" s="26">
        <v>0.87847222222222221</v>
      </c>
      <c r="Q12" s="4" t="str">
        <f t="shared" si="3"/>
        <v>Old Chapel - Southbound</v>
      </c>
    </row>
    <row r="13" spans="1:19" ht="29.25" customHeight="1" x14ac:dyDescent="0.25">
      <c r="A13" s="56"/>
      <c r="B13" s="4" t="str">
        <f t="shared" si="1"/>
        <v>Sound Ground Northbound</v>
      </c>
      <c r="C13" s="9" t="s">
        <v>7</v>
      </c>
      <c r="D13" s="9" t="s">
        <v>2</v>
      </c>
      <c r="E13" s="11" t="s">
        <v>11</v>
      </c>
      <c r="F13" s="14">
        <f>G17</f>
        <v>45450</v>
      </c>
      <c r="G13" s="14">
        <v>45480</v>
      </c>
      <c r="H13" s="12">
        <f t="shared" si="0"/>
        <v>30</v>
      </c>
      <c r="I13" s="13">
        <v>17107</v>
      </c>
      <c r="J13" s="13">
        <f t="shared" si="2"/>
        <v>570.23333333333335</v>
      </c>
      <c r="K13" s="9">
        <v>35.200000000000003</v>
      </c>
      <c r="L13" s="65">
        <v>28.8</v>
      </c>
      <c r="M13" s="9">
        <v>60</v>
      </c>
      <c r="N13" s="10">
        <v>45462</v>
      </c>
      <c r="O13" s="26">
        <v>0.44791666666666669</v>
      </c>
      <c r="Q13" s="4" t="str">
        <f t="shared" si="3"/>
        <v>Sound Ground - Northbound</v>
      </c>
    </row>
    <row r="14" spans="1:19" ht="29.25" customHeight="1" x14ac:dyDescent="0.25">
      <c r="A14" s="56"/>
      <c r="C14" s="9" t="s">
        <v>4</v>
      </c>
      <c r="D14" s="9" t="s">
        <v>2</v>
      </c>
      <c r="E14" s="11" t="s">
        <v>11</v>
      </c>
      <c r="F14" s="14">
        <v>45521</v>
      </c>
      <c r="G14" s="14">
        <v>45544</v>
      </c>
      <c r="H14" s="12">
        <f t="shared" ref="H14" si="4">G14-F14</f>
        <v>23</v>
      </c>
      <c r="I14" s="13">
        <v>12266</v>
      </c>
      <c r="J14" s="13">
        <f t="shared" si="2"/>
        <v>533.304347826087</v>
      </c>
      <c r="K14" s="9">
        <v>33.700000000000003</v>
      </c>
      <c r="L14" s="65">
        <v>26.7</v>
      </c>
      <c r="M14" s="9">
        <v>80</v>
      </c>
      <c r="N14" s="10">
        <v>45533</v>
      </c>
      <c r="O14" s="26">
        <v>0.40277777777777779</v>
      </c>
      <c r="Q14" s="4" t="str">
        <f t="shared" si="3"/>
        <v>Old Chapel - Northbound</v>
      </c>
    </row>
    <row r="15" spans="1:19" s="63" customFormat="1" ht="29.25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</row>
    <row r="16" spans="1:19" s="63" customFormat="1" ht="29.25" customHeight="1" x14ac:dyDescent="0.25">
      <c r="A16" s="62"/>
      <c r="B16" s="62"/>
      <c r="C16" s="64" t="s">
        <v>65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</row>
    <row r="17" spans="1:17" ht="29.25" customHeight="1" x14ac:dyDescent="0.25">
      <c r="A17" s="56"/>
      <c r="B17" s="4" t="str">
        <f>C17&amp;" "&amp;D17</f>
        <v>Stores Hill Eastbound</v>
      </c>
      <c r="C17" s="9" t="s">
        <v>32</v>
      </c>
      <c r="D17" s="9" t="s">
        <v>33</v>
      </c>
      <c r="E17" s="11" t="s">
        <v>11</v>
      </c>
      <c r="F17" s="14">
        <f>G12</f>
        <v>45430</v>
      </c>
      <c r="G17" s="14">
        <v>45450</v>
      </c>
      <c r="H17" s="12">
        <f>G17-F17</f>
        <v>20</v>
      </c>
      <c r="I17" s="13">
        <v>11902</v>
      </c>
      <c r="J17" s="13">
        <f>I17/H17</f>
        <v>595.1</v>
      </c>
      <c r="K17" s="9">
        <v>38.700000000000003</v>
      </c>
      <c r="L17" s="54">
        <v>32</v>
      </c>
      <c r="M17" s="9">
        <v>60</v>
      </c>
      <c r="N17" s="10">
        <v>45436</v>
      </c>
      <c r="O17" s="26">
        <v>0.32291666666666669</v>
      </c>
      <c r="Q17" s="4" t="str">
        <f>C17&amp;" - "&amp;D17</f>
        <v>Stores Hill - Eastbound</v>
      </c>
    </row>
    <row r="18" spans="1:17" ht="18.75" customHeight="1" x14ac:dyDescent="0.25">
      <c r="F18" s="3"/>
      <c r="I18" s="5"/>
      <c r="J18" s="5"/>
      <c r="N18" s="3"/>
      <c r="O18" s="3"/>
    </row>
    <row r="19" spans="1:17" ht="18.75" hidden="1" customHeight="1" x14ac:dyDescent="0.25">
      <c r="C19" s="9" t="s">
        <v>6</v>
      </c>
      <c r="D19" s="9" t="s">
        <v>5</v>
      </c>
      <c r="F19" s="10">
        <v>45383</v>
      </c>
      <c r="N19" s="3"/>
      <c r="O19" s="3"/>
    </row>
    <row r="20" spans="1:17" ht="18.75" hidden="1" customHeight="1" x14ac:dyDescent="0.25">
      <c r="C20" s="9" t="s">
        <v>0</v>
      </c>
      <c r="D20" s="9" t="s">
        <v>5</v>
      </c>
      <c r="F20" s="10">
        <v>45406</v>
      </c>
      <c r="N20" s="3"/>
      <c r="O20" s="3"/>
    </row>
    <row r="21" spans="1:17" ht="18.75" hidden="1" customHeight="1" x14ac:dyDescent="0.25">
      <c r="C21" s="9" t="s">
        <v>32</v>
      </c>
      <c r="D21" s="9" t="s">
        <v>33</v>
      </c>
      <c r="F21" s="10">
        <v>45450</v>
      </c>
      <c r="N21" s="3"/>
      <c r="O21" s="3"/>
    </row>
    <row r="22" spans="1:17" ht="18.75" hidden="1" customHeight="1" x14ac:dyDescent="0.25">
      <c r="C22" s="9" t="s">
        <v>4</v>
      </c>
      <c r="D22" s="9" t="s">
        <v>5</v>
      </c>
      <c r="E22" s="55" t="s">
        <v>9</v>
      </c>
      <c r="F22" s="10">
        <v>45480</v>
      </c>
      <c r="N22" s="3"/>
      <c r="O22" s="3"/>
    </row>
    <row r="23" spans="1:17" ht="18.75" hidden="1" customHeight="1" x14ac:dyDescent="0.25">
      <c r="C23" s="9" t="s">
        <v>7</v>
      </c>
      <c r="D23" s="9" t="s">
        <v>2</v>
      </c>
      <c r="F23" s="58">
        <v>45774</v>
      </c>
      <c r="G23" s="10">
        <v>45475</v>
      </c>
      <c r="N23" s="3"/>
      <c r="O23" s="3"/>
    </row>
    <row r="24" spans="1:17" ht="18.75" hidden="1" customHeight="1" x14ac:dyDescent="0.25">
      <c r="C24" s="57" t="s">
        <v>4</v>
      </c>
      <c r="D24" s="57" t="s">
        <v>2</v>
      </c>
      <c r="F24" s="10">
        <v>45613</v>
      </c>
      <c r="N24" s="3"/>
      <c r="O24" s="3"/>
    </row>
    <row r="25" spans="1:17" ht="18.75" hidden="1" customHeight="1" x14ac:dyDescent="0.25">
      <c r="C25" s="9" t="s">
        <v>0</v>
      </c>
      <c r="D25" s="9" t="s">
        <v>2</v>
      </c>
      <c r="F25" s="10">
        <v>45640</v>
      </c>
      <c r="N25" s="3"/>
      <c r="O25" s="3"/>
    </row>
    <row r="26" spans="1:17" ht="18.75" hidden="1" customHeight="1" x14ac:dyDescent="0.25">
      <c r="F26" s="3"/>
      <c r="N26" s="3"/>
      <c r="O26" s="3"/>
    </row>
    <row r="27" spans="1:17" ht="18.75" hidden="1" customHeight="1" x14ac:dyDescent="0.25">
      <c r="F27" s="3"/>
      <c r="N27" s="3"/>
      <c r="O27" s="3"/>
    </row>
    <row r="28" spans="1:17" ht="18.75" hidden="1" customHeight="1" x14ac:dyDescent="0.25">
      <c r="F28" s="3"/>
      <c r="N28" s="3"/>
      <c r="O28" s="3"/>
    </row>
    <row r="29" spans="1:17" ht="18.75" hidden="1" customHeight="1" x14ac:dyDescent="0.25">
      <c r="F29" s="3"/>
      <c r="N29" s="3"/>
      <c r="O29" s="3"/>
    </row>
    <row r="30" spans="1:17" ht="18.75" hidden="1" customHeight="1" x14ac:dyDescent="0.25">
      <c r="F30" s="3"/>
      <c r="N30" s="3"/>
      <c r="O30" s="3"/>
    </row>
    <row r="31" spans="1:17" ht="18.75" hidden="1" customHeight="1" x14ac:dyDescent="0.25">
      <c r="C31" s="1" t="s">
        <v>20</v>
      </c>
      <c r="D31" s="1"/>
    </row>
    <row r="32" spans="1:17" ht="18.75" hidden="1" customHeight="1" x14ac:dyDescent="0.25">
      <c r="C32" s="4" t="s">
        <v>13</v>
      </c>
      <c r="D32" s="3">
        <v>44769</v>
      </c>
    </row>
    <row r="33" spans="3:4" ht="18.75" hidden="1" customHeight="1" x14ac:dyDescent="0.25">
      <c r="C33" s="4" t="s">
        <v>16</v>
      </c>
      <c r="D33" s="3">
        <v>44838</v>
      </c>
    </row>
    <row r="34" spans="3:4" ht="18.75" hidden="1" customHeight="1" x14ac:dyDescent="0.25">
      <c r="C34" s="4" t="s">
        <v>14</v>
      </c>
      <c r="D34" s="3">
        <v>44975</v>
      </c>
    </row>
    <row r="35" spans="3:4" ht="18.75" hidden="1" customHeight="1" x14ac:dyDescent="0.25">
      <c r="C35" s="4" t="s">
        <v>17</v>
      </c>
      <c r="D35" s="3">
        <v>45180</v>
      </c>
    </row>
    <row r="36" spans="3:4" ht="18.75" hidden="1" customHeight="1" x14ac:dyDescent="0.25">
      <c r="C36" s="4" t="s">
        <v>15</v>
      </c>
      <c r="D36" s="3">
        <v>45212</v>
      </c>
    </row>
    <row r="37" spans="3:4" ht="18.75" hidden="1" customHeight="1" x14ac:dyDescent="0.25"/>
    <row r="38" spans="3:4" hidden="1" x14ac:dyDescent="0.25"/>
    <row r="39" spans="3:4" hidden="1" x14ac:dyDescent="0.25"/>
    <row r="40" spans="3:4" hidden="1" x14ac:dyDescent="0.25"/>
    <row r="41" spans="3:4" hidden="1" x14ac:dyDescent="0.25"/>
    <row r="42" spans="3:4" hidden="1" x14ac:dyDescent="0.25"/>
    <row r="43" spans="3:4" hidden="1" x14ac:dyDescent="0.25"/>
  </sheetData>
  <hyperlinks>
    <hyperlink ref="E8" r:id="rId1" xr:uid="{7FC6D87B-D631-4A7D-B961-3A79FF1180D8}"/>
    <hyperlink ref="E11" r:id="rId2" xr:uid="{E03C2C46-F7D2-4C52-A608-DDB32CBB41FE}"/>
    <hyperlink ref="E9" r:id="rId3" xr:uid="{83A776CF-5BF1-4ACA-86B4-6E4D47CEF26F}"/>
    <hyperlink ref="E12" r:id="rId4" xr:uid="{88AAB28C-1248-4AE3-9F1E-C63EA56A7505}"/>
    <hyperlink ref="E17" r:id="rId5" xr:uid="{F96656A6-0B45-4182-8E34-30051DCCE473}"/>
    <hyperlink ref="E13" r:id="rId6" xr:uid="{A4980FC5-7497-4011-86FD-B6611ACBCAF8}"/>
    <hyperlink ref="E14" r:id="rId7" xr:uid="{EB9F5E58-7D03-4528-9CC5-E8591E29FFAF}"/>
  </hyperlinks>
  <pageMargins left="0.39370078740157483" right="0.39370078740157483" top="0.74803149606299213" bottom="0.39370078740157483" header="0.31496062992125984" footer="0.31496062992125984"/>
  <pageSetup paperSize="9" orientation="landscape" horizontalDpi="4294967293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FC1D8-E45B-4FC8-8564-F668E98AB25F}">
  <sheetPr>
    <pageSetUpPr fitToPage="1"/>
  </sheetPr>
  <dimension ref="B1:T51"/>
  <sheetViews>
    <sheetView topLeftCell="A13" workbookViewId="0">
      <selection activeCell="S8" sqref="S8"/>
    </sheetView>
  </sheetViews>
  <sheetFormatPr defaultRowHeight="15" x14ac:dyDescent="0.25"/>
  <cols>
    <col min="4" max="6" width="0" style="23" hidden="1" customWidth="1"/>
    <col min="10" max="10" width="15.85546875" bestFit="1" customWidth="1"/>
    <col min="14" max="16" width="0" hidden="1" customWidth="1"/>
    <col min="20" max="20" width="15.85546875" bestFit="1" customWidth="1"/>
  </cols>
  <sheetData>
    <row r="1" spans="2:20" x14ac:dyDescent="0.25">
      <c r="B1" s="6" t="s">
        <v>34</v>
      </c>
    </row>
    <row r="2" spans="2:20" x14ac:dyDescent="0.25">
      <c r="B2" s="6" t="s">
        <v>30</v>
      </c>
    </row>
    <row r="3" spans="2:20" x14ac:dyDescent="0.25">
      <c r="B3" s="6" t="s">
        <v>49</v>
      </c>
    </row>
    <row r="4" spans="2:20" x14ac:dyDescent="0.25">
      <c r="B4" s="6" t="s">
        <v>48</v>
      </c>
    </row>
    <row r="6" spans="2:20" x14ac:dyDescent="0.25">
      <c r="B6" s="22" t="str">
        <f>Summary!B8</f>
        <v>Village Hall Northbound</v>
      </c>
      <c r="L6" s="22" t="str">
        <f>Summary!B9</f>
        <v>Old Chapel Northbound</v>
      </c>
      <c r="N6" s="23"/>
      <c r="O6" s="23"/>
      <c r="P6" s="23"/>
    </row>
    <row r="7" spans="2:20" x14ac:dyDescent="0.25">
      <c r="B7" s="15" t="s">
        <v>35</v>
      </c>
      <c r="C7" s="15" t="s">
        <v>36</v>
      </c>
      <c r="D7" s="24" t="s">
        <v>37</v>
      </c>
      <c r="E7" s="24" t="s">
        <v>38</v>
      </c>
      <c r="F7" s="24" t="s">
        <v>39</v>
      </c>
      <c r="G7" s="16"/>
      <c r="H7" s="17"/>
      <c r="I7" s="17"/>
      <c r="J7" s="17"/>
      <c r="L7" s="15" t="s">
        <v>35</v>
      </c>
      <c r="M7" s="15" t="s">
        <v>36</v>
      </c>
      <c r="N7" s="15" t="s">
        <v>37</v>
      </c>
      <c r="O7" s="15" t="s">
        <v>38</v>
      </c>
      <c r="P7" s="15" t="s">
        <v>39</v>
      </c>
      <c r="Q7" s="16"/>
      <c r="R7" s="17"/>
      <c r="S7" s="17"/>
      <c r="T7" s="17"/>
    </row>
    <row r="8" spans="2:20" x14ac:dyDescent="0.25">
      <c r="B8" s="18">
        <v>0</v>
      </c>
      <c r="C8" s="18">
        <v>1</v>
      </c>
      <c r="D8" s="25">
        <v>0</v>
      </c>
      <c r="E8" s="25">
        <v>0</v>
      </c>
      <c r="F8" s="25">
        <v>0</v>
      </c>
      <c r="G8" s="19" t="s">
        <v>40</v>
      </c>
      <c r="H8" s="20">
        <v>45241.892361111109</v>
      </c>
      <c r="I8" s="18">
        <v>1</v>
      </c>
      <c r="J8" s="21">
        <v>45241.892361111109</v>
      </c>
      <c r="L8" s="18">
        <v>0</v>
      </c>
      <c r="M8" s="18">
        <v>1</v>
      </c>
      <c r="N8" s="18">
        <v>0</v>
      </c>
      <c r="O8" s="18">
        <v>0</v>
      </c>
      <c r="P8" s="18">
        <v>0</v>
      </c>
      <c r="Q8" s="19" t="s">
        <v>44</v>
      </c>
      <c r="R8" s="20">
        <v>45247.163194444445</v>
      </c>
      <c r="S8" s="18">
        <v>1</v>
      </c>
      <c r="T8" s="21">
        <v>45316.805555555555</v>
      </c>
    </row>
    <row r="9" spans="2:20" x14ac:dyDescent="0.25">
      <c r="B9" s="18">
        <v>0</v>
      </c>
      <c r="C9" s="18">
        <v>1</v>
      </c>
      <c r="D9" s="25">
        <v>0</v>
      </c>
      <c r="E9" s="25">
        <v>0</v>
      </c>
      <c r="F9" s="25">
        <v>1</v>
      </c>
      <c r="G9" s="19" t="s">
        <v>41</v>
      </c>
      <c r="H9" s="20">
        <v>45247.670138888891</v>
      </c>
      <c r="I9" s="18">
        <v>2</v>
      </c>
      <c r="J9" s="21">
        <v>45247.670138888891</v>
      </c>
      <c r="L9" s="18">
        <v>0</v>
      </c>
      <c r="M9" s="18">
        <v>1</v>
      </c>
      <c r="N9" s="18">
        <v>0</v>
      </c>
      <c r="O9" s="18">
        <v>4</v>
      </c>
      <c r="P9" s="18">
        <v>1</v>
      </c>
      <c r="Q9" s="19" t="s">
        <v>42</v>
      </c>
      <c r="R9" s="20">
        <v>45250.017361111109</v>
      </c>
      <c r="S9" s="18">
        <v>6</v>
      </c>
      <c r="T9" s="21">
        <v>45319.659722222219</v>
      </c>
    </row>
    <row r="10" spans="2:20" x14ac:dyDescent="0.25">
      <c r="B10" s="18">
        <v>0</v>
      </c>
      <c r="C10" s="18">
        <v>1</v>
      </c>
      <c r="D10" s="25">
        <v>0</v>
      </c>
      <c r="E10" s="25">
        <v>0</v>
      </c>
      <c r="F10" s="25">
        <v>1</v>
      </c>
      <c r="G10" s="19" t="s">
        <v>42</v>
      </c>
      <c r="H10" s="20">
        <v>45249.694444444445</v>
      </c>
      <c r="I10" s="18">
        <v>2</v>
      </c>
      <c r="J10" s="21">
        <v>45249.694444444445</v>
      </c>
      <c r="L10" s="18">
        <v>0</v>
      </c>
      <c r="M10" s="18">
        <v>1</v>
      </c>
      <c r="N10" s="18">
        <v>0</v>
      </c>
      <c r="O10" s="18">
        <v>0</v>
      </c>
      <c r="P10" s="18">
        <v>0</v>
      </c>
      <c r="Q10" s="19" t="s">
        <v>45</v>
      </c>
      <c r="R10" s="20">
        <v>45251.361111111109</v>
      </c>
      <c r="S10" s="18">
        <v>1</v>
      </c>
      <c r="T10" s="21">
        <v>45321.003472222219</v>
      </c>
    </row>
    <row r="11" spans="2:20" x14ac:dyDescent="0.25">
      <c r="B11" s="18">
        <v>0</v>
      </c>
      <c r="C11" s="18">
        <v>1</v>
      </c>
      <c r="D11" s="25">
        <v>0</v>
      </c>
      <c r="E11" s="25">
        <v>0</v>
      </c>
      <c r="F11" s="25">
        <v>0</v>
      </c>
      <c r="G11" s="19" t="s">
        <v>42</v>
      </c>
      <c r="H11" s="20">
        <v>45249.947916666664</v>
      </c>
      <c r="I11" s="18">
        <v>1</v>
      </c>
      <c r="J11" s="21">
        <v>45249.947916666664</v>
      </c>
      <c r="L11" s="27">
        <f>SUM(L8:L10)</f>
        <v>0</v>
      </c>
      <c r="M11" s="27">
        <f t="shared" ref="M11:P11" si="0">SUM(M8:M10)</f>
        <v>3</v>
      </c>
      <c r="N11" s="27">
        <f t="shared" si="0"/>
        <v>0</v>
      </c>
      <c r="O11" s="27">
        <f t="shared" si="0"/>
        <v>4</v>
      </c>
      <c r="P11" s="27">
        <f t="shared" si="0"/>
        <v>1</v>
      </c>
    </row>
    <row r="12" spans="2:20" x14ac:dyDescent="0.25">
      <c r="B12" s="18">
        <v>1</v>
      </c>
      <c r="C12" s="18">
        <v>0</v>
      </c>
      <c r="D12" s="25">
        <v>0</v>
      </c>
      <c r="E12" s="25">
        <v>0</v>
      </c>
      <c r="F12" s="25">
        <v>1</v>
      </c>
      <c r="G12" s="19" t="s">
        <v>43</v>
      </c>
      <c r="H12" s="20">
        <v>45257.576388888891</v>
      </c>
      <c r="I12" s="18">
        <v>2</v>
      </c>
      <c r="J12" s="21">
        <v>45257.576388888891</v>
      </c>
    </row>
    <row r="13" spans="2:20" x14ac:dyDescent="0.25">
      <c r="B13" s="27">
        <f>SUM(B8:B12)</f>
        <v>1</v>
      </c>
      <c r="C13" s="27">
        <f>SUM(C8:C12)</f>
        <v>4</v>
      </c>
    </row>
    <row r="15" spans="2:20" x14ac:dyDescent="0.25">
      <c r="B15" s="22" t="str">
        <f>Summary!B17</f>
        <v>Stores Hill Eastbound</v>
      </c>
      <c r="L15" s="22" t="str">
        <f>Summary!B11</f>
        <v>Village Hall Southbound</v>
      </c>
      <c r="N15" s="23"/>
      <c r="O15" s="23"/>
      <c r="P15" s="23"/>
    </row>
    <row r="16" spans="2:20" x14ac:dyDescent="0.25">
      <c r="B16" s="15" t="s">
        <v>35</v>
      </c>
      <c r="C16" s="15" t="s">
        <v>36</v>
      </c>
      <c r="D16" s="15" t="s">
        <v>37</v>
      </c>
      <c r="E16" s="15" t="s">
        <v>38</v>
      </c>
      <c r="F16" s="15" t="s">
        <v>39</v>
      </c>
      <c r="G16" s="16"/>
      <c r="H16" s="17"/>
      <c r="I16" s="17"/>
      <c r="J16" s="17"/>
      <c r="L16" s="15" t="s">
        <v>35</v>
      </c>
      <c r="M16" s="15" t="s">
        <v>36</v>
      </c>
      <c r="N16" s="15" t="s">
        <v>37</v>
      </c>
      <c r="O16" s="15" t="s">
        <v>38</v>
      </c>
      <c r="P16" s="15" t="s">
        <v>39</v>
      </c>
      <c r="Q16" s="16"/>
      <c r="R16" s="17"/>
      <c r="S16" s="17"/>
      <c r="T16" s="17"/>
    </row>
    <row r="17" spans="2:20" x14ac:dyDescent="0.25">
      <c r="B17" s="18">
        <v>0</v>
      </c>
      <c r="C17" s="18">
        <v>1</v>
      </c>
      <c r="D17" s="18">
        <v>0</v>
      </c>
      <c r="E17" s="18">
        <v>0</v>
      </c>
      <c r="F17" s="18">
        <v>0</v>
      </c>
      <c r="G17" s="19" t="s">
        <v>42</v>
      </c>
      <c r="H17" s="20">
        <v>45237.895833333336</v>
      </c>
      <c r="I17" s="18">
        <v>1</v>
      </c>
      <c r="J17" s="21">
        <v>45431.03125</v>
      </c>
      <c r="L17" s="18">
        <v>0</v>
      </c>
      <c r="M17" s="18">
        <v>1</v>
      </c>
      <c r="N17" s="18">
        <v>0</v>
      </c>
      <c r="O17" s="18">
        <v>0</v>
      </c>
      <c r="P17" s="18">
        <v>1</v>
      </c>
      <c r="Q17" s="19" t="s">
        <v>45</v>
      </c>
      <c r="R17" s="20">
        <v>45237.045138888891</v>
      </c>
      <c r="S17" s="18">
        <v>2</v>
      </c>
      <c r="T17" s="21">
        <v>45356.527777777781</v>
      </c>
    </row>
    <row r="18" spans="2:20" x14ac:dyDescent="0.25">
      <c r="B18" s="18">
        <v>0</v>
      </c>
      <c r="C18" s="18">
        <v>1</v>
      </c>
      <c r="D18" s="18">
        <v>0</v>
      </c>
      <c r="E18" s="18">
        <v>2</v>
      </c>
      <c r="F18" s="18">
        <v>1</v>
      </c>
      <c r="G18" s="19" t="s">
        <v>42</v>
      </c>
      <c r="H18" s="20">
        <v>45238.475694444445</v>
      </c>
      <c r="I18" s="18">
        <v>4</v>
      </c>
      <c r="J18" s="21">
        <v>45431.611111111109</v>
      </c>
      <c r="L18" s="18">
        <v>2</v>
      </c>
      <c r="M18" s="18">
        <v>0</v>
      </c>
      <c r="N18" s="18">
        <v>0</v>
      </c>
      <c r="O18" s="18">
        <v>0</v>
      </c>
      <c r="P18" s="18">
        <v>0</v>
      </c>
      <c r="Q18" s="19" t="s">
        <v>44</v>
      </c>
      <c r="R18" s="20">
        <v>45239.461805555555</v>
      </c>
      <c r="S18" s="18">
        <v>2</v>
      </c>
      <c r="T18" s="21">
        <v>45358.944444444445</v>
      </c>
    </row>
    <row r="19" spans="2:20" x14ac:dyDescent="0.25">
      <c r="B19" s="18">
        <v>0</v>
      </c>
      <c r="C19" s="18">
        <v>1</v>
      </c>
      <c r="D19" s="18">
        <v>0</v>
      </c>
      <c r="E19" s="18">
        <v>0</v>
      </c>
      <c r="F19" s="18">
        <v>0</v>
      </c>
      <c r="G19" s="19" t="s">
        <v>43</v>
      </c>
      <c r="H19" s="20">
        <v>45238.944444444445</v>
      </c>
      <c r="I19" s="18">
        <v>1</v>
      </c>
      <c r="J19" s="21">
        <v>45432.079861111109</v>
      </c>
      <c r="L19" s="18">
        <v>1</v>
      </c>
      <c r="M19" s="18">
        <v>0</v>
      </c>
      <c r="N19" s="18">
        <v>0</v>
      </c>
      <c r="O19" s="18">
        <v>0</v>
      </c>
      <c r="P19" s="18">
        <v>0</v>
      </c>
      <c r="Q19" s="19" t="s">
        <v>44</v>
      </c>
      <c r="R19" s="20">
        <v>45246.371527777781</v>
      </c>
      <c r="S19" s="18">
        <v>1</v>
      </c>
      <c r="T19" s="21">
        <v>45365.854166666664</v>
      </c>
    </row>
    <row r="20" spans="2:20" x14ac:dyDescent="0.25">
      <c r="B20" s="18">
        <v>0</v>
      </c>
      <c r="C20" s="18">
        <v>1</v>
      </c>
      <c r="D20" s="18">
        <v>0</v>
      </c>
      <c r="E20" s="18">
        <v>0</v>
      </c>
      <c r="F20" s="18">
        <v>0</v>
      </c>
      <c r="G20" s="19" t="s">
        <v>44</v>
      </c>
      <c r="H20" s="20">
        <v>45242.177083333336</v>
      </c>
      <c r="I20" s="18">
        <v>1</v>
      </c>
      <c r="J20" s="21">
        <v>45435.3125</v>
      </c>
      <c r="L20" s="18">
        <v>1</v>
      </c>
      <c r="M20" s="18">
        <v>0</v>
      </c>
      <c r="N20" s="18">
        <v>0</v>
      </c>
      <c r="O20" s="18">
        <v>1</v>
      </c>
      <c r="P20" s="18">
        <v>0</v>
      </c>
      <c r="Q20" s="19" t="s">
        <v>45</v>
      </c>
      <c r="R20" s="20">
        <v>45250.934027777781</v>
      </c>
      <c r="S20" s="18">
        <v>2</v>
      </c>
      <c r="T20" s="21">
        <v>45370.416666666664</v>
      </c>
    </row>
    <row r="21" spans="2:20" x14ac:dyDescent="0.25">
      <c r="B21" s="18">
        <v>0</v>
      </c>
      <c r="C21" s="18">
        <v>1</v>
      </c>
      <c r="D21" s="18">
        <v>2</v>
      </c>
      <c r="E21" s="18">
        <v>4</v>
      </c>
      <c r="F21" s="18">
        <v>1</v>
      </c>
      <c r="G21" s="19" t="s">
        <v>44</v>
      </c>
      <c r="H21" s="20">
        <v>45242.385416666664</v>
      </c>
      <c r="I21" s="18">
        <v>8</v>
      </c>
      <c r="J21" s="21">
        <v>45435.520833333336</v>
      </c>
      <c r="L21" s="27">
        <f>SUM(L17:L20)</f>
        <v>4</v>
      </c>
      <c r="M21" s="27">
        <f>SUM(M17:M20)</f>
        <v>1</v>
      </c>
      <c r="N21" s="23"/>
      <c r="O21" s="23"/>
      <c r="P21" s="23"/>
    </row>
    <row r="22" spans="2:20" x14ac:dyDescent="0.25">
      <c r="B22" s="18">
        <v>0</v>
      </c>
      <c r="C22" s="18">
        <v>2</v>
      </c>
      <c r="D22" s="18">
        <v>1</v>
      </c>
      <c r="E22" s="18">
        <v>1</v>
      </c>
      <c r="F22" s="18">
        <v>0</v>
      </c>
      <c r="G22" s="19" t="s">
        <v>44</v>
      </c>
      <c r="H22" s="20">
        <v>45242.666666666664</v>
      </c>
      <c r="I22" s="18">
        <v>4</v>
      </c>
      <c r="J22" s="21">
        <v>45435.802083333336</v>
      </c>
    </row>
    <row r="23" spans="2:20" x14ac:dyDescent="0.25">
      <c r="B23" s="18">
        <v>0</v>
      </c>
      <c r="C23" s="18">
        <v>2</v>
      </c>
      <c r="D23" s="18">
        <v>0</v>
      </c>
      <c r="E23" s="18">
        <v>3</v>
      </c>
      <c r="F23" s="18">
        <v>0</v>
      </c>
      <c r="G23" s="19" t="s">
        <v>41</v>
      </c>
      <c r="H23" s="20">
        <v>45243.1875</v>
      </c>
      <c r="I23" s="18">
        <v>5</v>
      </c>
      <c r="J23" s="21">
        <v>45436.322916666664</v>
      </c>
      <c r="L23" s="22" t="str">
        <f>Summary!B13</f>
        <v>Sound Ground Northbound</v>
      </c>
      <c r="N23" s="23"/>
      <c r="O23" s="23"/>
      <c r="P23" s="23"/>
    </row>
    <row r="24" spans="2:20" x14ac:dyDescent="0.25">
      <c r="B24" s="18">
        <v>0</v>
      </c>
      <c r="C24" s="18">
        <v>1</v>
      </c>
      <c r="D24" s="18">
        <v>0</v>
      </c>
      <c r="E24" s="18">
        <v>1</v>
      </c>
      <c r="F24" s="18">
        <v>0</v>
      </c>
      <c r="G24" s="19" t="s">
        <v>41</v>
      </c>
      <c r="H24" s="20">
        <v>45243.302083333336</v>
      </c>
      <c r="I24" s="18">
        <v>2</v>
      </c>
      <c r="J24" s="21">
        <v>45436.4375</v>
      </c>
      <c r="L24" s="15" t="s">
        <v>35</v>
      </c>
      <c r="M24" s="15" t="s">
        <v>36</v>
      </c>
      <c r="N24" s="15" t="s">
        <v>37</v>
      </c>
      <c r="O24" s="15" t="s">
        <v>38</v>
      </c>
      <c r="P24" s="15" t="s">
        <v>39</v>
      </c>
      <c r="Q24" s="16"/>
      <c r="R24" s="17"/>
      <c r="S24" s="17"/>
      <c r="T24" s="17"/>
    </row>
    <row r="25" spans="2:20" x14ac:dyDescent="0.25">
      <c r="B25" s="18">
        <v>0</v>
      </c>
      <c r="C25" s="18">
        <v>1</v>
      </c>
      <c r="D25" s="18">
        <v>0</v>
      </c>
      <c r="E25" s="18">
        <v>1</v>
      </c>
      <c r="F25" s="18">
        <v>1</v>
      </c>
      <c r="G25" s="19" t="s">
        <v>41</v>
      </c>
      <c r="H25" s="20">
        <v>45243.430555555555</v>
      </c>
      <c r="I25" s="18">
        <v>3</v>
      </c>
      <c r="J25" s="21">
        <v>45436.565972222219</v>
      </c>
      <c r="L25" s="18">
        <v>0</v>
      </c>
      <c r="M25" s="18">
        <v>1</v>
      </c>
      <c r="N25" s="18">
        <v>0</v>
      </c>
      <c r="O25" s="18">
        <v>0</v>
      </c>
      <c r="P25" s="18">
        <v>0</v>
      </c>
      <c r="Q25" s="19" t="s">
        <v>41</v>
      </c>
      <c r="R25" s="20">
        <v>45237.222222222219</v>
      </c>
      <c r="S25" s="18">
        <v>1</v>
      </c>
      <c r="T25" s="21">
        <v>45450.222222222219</v>
      </c>
    </row>
    <row r="26" spans="2:20" x14ac:dyDescent="0.25">
      <c r="B26" s="18">
        <v>0</v>
      </c>
      <c r="C26" s="18">
        <v>1</v>
      </c>
      <c r="D26" s="18">
        <v>0</v>
      </c>
      <c r="E26" s="18">
        <v>1</v>
      </c>
      <c r="F26" s="18">
        <v>2</v>
      </c>
      <c r="G26" s="19" t="s">
        <v>41</v>
      </c>
      <c r="H26" s="20">
        <v>45243.767361111109</v>
      </c>
      <c r="I26" s="18">
        <v>4</v>
      </c>
      <c r="J26" s="21">
        <v>45436.902777777781</v>
      </c>
      <c r="L26" s="18">
        <v>0</v>
      </c>
      <c r="M26" s="18">
        <v>1</v>
      </c>
      <c r="N26" s="18">
        <v>0</v>
      </c>
      <c r="O26" s="18">
        <v>3</v>
      </c>
      <c r="P26" s="18">
        <v>3</v>
      </c>
      <c r="Q26" s="19" t="s">
        <v>40</v>
      </c>
      <c r="R26" s="20">
        <v>45238.760416666664</v>
      </c>
      <c r="S26" s="18">
        <v>7</v>
      </c>
      <c r="T26" s="21">
        <v>45451.774305555555</v>
      </c>
    </row>
    <row r="27" spans="2:20" x14ac:dyDescent="0.25">
      <c r="B27" s="18">
        <v>0</v>
      </c>
      <c r="C27" s="18">
        <v>1</v>
      </c>
      <c r="D27" s="18">
        <v>0</v>
      </c>
      <c r="E27" s="18">
        <v>0</v>
      </c>
      <c r="F27" s="18">
        <v>1</v>
      </c>
      <c r="G27" s="19" t="s">
        <v>42</v>
      </c>
      <c r="H27" s="20">
        <v>45245.208333333336</v>
      </c>
      <c r="I27" s="18">
        <v>2</v>
      </c>
      <c r="J27" s="21">
        <v>45438.34375</v>
      </c>
      <c r="L27" s="18">
        <v>0</v>
      </c>
      <c r="M27" s="18">
        <v>1</v>
      </c>
      <c r="N27" s="18">
        <v>1</v>
      </c>
      <c r="O27" s="18">
        <v>2</v>
      </c>
      <c r="P27" s="18">
        <v>3</v>
      </c>
      <c r="Q27" s="19" t="s">
        <v>47</v>
      </c>
      <c r="R27" s="20">
        <v>45249.434027777781</v>
      </c>
      <c r="S27" s="18">
        <v>7</v>
      </c>
      <c r="T27" s="21">
        <v>45462.447916666664</v>
      </c>
    </row>
    <row r="28" spans="2:20" x14ac:dyDescent="0.25">
      <c r="B28" s="18">
        <v>0</v>
      </c>
      <c r="C28" s="18">
        <v>1</v>
      </c>
      <c r="D28" s="18">
        <v>1</v>
      </c>
      <c r="E28" s="18">
        <v>1</v>
      </c>
      <c r="F28" s="18">
        <v>0</v>
      </c>
      <c r="G28" s="19" t="s">
        <v>45</v>
      </c>
      <c r="H28" s="20">
        <v>45247.190972222219</v>
      </c>
      <c r="I28" s="18">
        <v>3</v>
      </c>
      <c r="J28" s="21">
        <v>45440.326388888891</v>
      </c>
      <c r="L28" s="18">
        <v>0</v>
      </c>
      <c r="M28" s="18">
        <v>1</v>
      </c>
      <c r="N28" s="18">
        <v>0</v>
      </c>
      <c r="O28" s="18">
        <v>1</v>
      </c>
      <c r="P28" s="18">
        <v>2</v>
      </c>
      <c r="Q28" s="19" t="s">
        <v>41</v>
      </c>
      <c r="R28" s="20">
        <v>45251.614583333336</v>
      </c>
      <c r="S28" s="18">
        <v>4</v>
      </c>
      <c r="T28" s="21">
        <v>45464.628472222219</v>
      </c>
    </row>
    <row r="29" spans="2:20" x14ac:dyDescent="0.25">
      <c r="B29" s="18">
        <v>0</v>
      </c>
      <c r="C29" s="18">
        <v>1</v>
      </c>
      <c r="D29" s="18">
        <v>1</v>
      </c>
      <c r="E29" s="18">
        <v>1</v>
      </c>
      <c r="F29" s="18">
        <v>0</v>
      </c>
      <c r="G29" s="19" t="s">
        <v>45</v>
      </c>
      <c r="H29" s="20">
        <v>45247.239583333336</v>
      </c>
      <c r="I29" s="18">
        <v>3</v>
      </c>
      <c r="J29" s="21">
        <v>45440.375</v>
      </c>
      <c r="L29" s="18">
        <v>0</v>
      </c>
      <c r="M29" s="18">
        <v>1</v>
      </c>
      <c r="N29" s="18">
        <v>0</v>
      </c>
      <c r="O29" s="18">
        <v>1</v>
      </c>
      <c r="P29" s="18">
        <v>3</v>
      </c>
      <c r="Q29" s="19" t="s">
        <v>42</v>
      </c>
      <c r="R29" s="20">
        <v>45253.704861111109</v>
      </c>
      <c r="S29" s="18">
        <v>5</v>
      </c>
      <c r="T29" s="21">
        <v>45466.71875</v>
      </c>
    </row>
    <row r="30" spans="2:20" x14ac:dyDescent="0.25">
      <c r="B30" s="18">
        <v>0</v>
      </c>
      <c r="C30" s="18">
        <v>1</v>
      </c>
      <c r="D30" s="18">
        <v>1</v>
      </c>
      <c r="E30" s="18">
        <v>3</v>
      </c>
      <c r="F30" s="18">
        <v>0</v>
      </c>
      <c r="G30" s="19" t="s">
        <v>45</v>
      </c>
      <c r="H30" s="20">
        <v>45247.628472222219</v>
      </c>
      <c r="I30" s="18">
        <v>5</v>
      </c>
      <c r="J30" s="21">
        <v>45440.763888888891</v>
      </c>
      <c r="L30" s="18">
        <v>0</v>
      </c>
      <c r="M30" s="18">
        <v>1</v>
      </c>
      <c r="N30" s="18">
        <v>0</v>
      </c>
      <c r="O30" s="18">
        <v>1</v>
      </c>
      <c r="P30" s="18">
        <v>2</v>
      </c>
      <c r="Q30" s="19" t="s">
        <v>43</v>
      </c>
      <c r="R30" s="20">
        <v>45254.784722222219</v>
      </c>
      <c r="S30" s="18">
        <v>4</v>
      </c>
      <c r="T30" s="21">
        <v>45467.798611111109</v>
      </c>
    </row>
    <row r="31" spans="2:20" x14ac:dyDescent="0.25">
      <c r="B31" s="18">
        <v>0</v>
      </c>
      <c r="C31" s="18">
        <v>1</v>
      </c>
      <c r="D31" s="18">
        <v>1</v>
      </c>
      <c r="E31" s="18">
        <v>4</v>
      </c>
      <c r="F31" s="18">
        <v>0</v>
      </c>
      <c r="G31" s="19" t="s">
        <v>44</v>
      </c>
      <c r="H31" s="20">
        <v>45249.1875</v>
      </c>
      <c r="I31" s="18">
        <v>6</v>
      </c>
      <c r="J31" s="21">
        <v>45442.322916666664</v>
      </c>
      <c r="L31" s="18">
        <v>0</v>
      </c>
      <c r="M31" s="18">
        <v>1</v>
      </c>
      <c r="N31" s="18">
        <v>0</v>
      </c>
      <c r="O31" s="18">
        <v>4</v>
      </c>
      <c r="P31" s="18">
        <v>2</v>
      </c>
      <c r="Q31" s="19" t="s">
        <v>45</v>
      </c>
      <c r="R31" s="20">
        <v>45255.5</v>
      </c>
      <c r="S31" s="18">
        <v>7</v>
      </c>
      <c r="T31" s="21">
        <v>45468.513888888891</v>
      </c>
    </row>
    <row r="32" spans="2:20" x14ac:dyDescent="0.25">
      <c r="B32" s="18">
        <v>0</v>
      </c>
      <c r="C32" s="18">
        <v>1</v>
      </c>
      <c r="D32" s="18">
        <v>0</v>
      </c>
      <c r="E32" s="18">
        <v>1</v>
      </c>
      <c r="F32" s="18">
        <v>4</v>
      </c>
      <c r="G32" s="19" t="s">
        <v>41</v>
      </c>
      <c r="H32" s="20">
        <v>45250.552083333336</v>
      </c>
      <c r="I32" s="18">
        <v>6</v>
      </c>
      <c r="J32" s="21">
        <v>45443.6875</v>
      </c>
      <c r="L32" s="18">
        <v>0</v>
      </c>
      <c r="M32" s="18">
        <v>1</v>
      </c>
      <c r="N32" s="18">
        <v>0</v>
      </c>
      <c r="O32" s="18">
        <v>4</v>
      </c>
      <c r="P32" s="18">
        <v>2</v>
      </c>
      <c r="Q32" s="19" t="s">
        <v>41</v>
      </c>
      <c r="R32" s="20">
        <v>45552</v>
      </c>
      <c r="S32" s="18">
        <v>7</v>
      </c>
      <c r="T32" s="21">
        <v>45471.423611111109</v>
      </c>
    </row>
    <row r="33" spans="2:20" x14ac:dyDescent="0.25">
      <c r="B33" s="18">
        <v>0</v>
      </c>
      <c r="C33" s="18">
        <v>1</v>
      </c>
      <c r="D33" s="18">
        <v>0</v>
      </c>
      <c r="E33" s="18">
        <v>0</v>
      </c>
      <c r="F33" s="18">
        <v>0</v>
      </c>
      <c r="G33" s="19" t="s">
        <v>40</v>
      </c>
      <c r="H33" s="20">
        <v>45251.78125</v>
      </c>
      <c r="I33" s="18">
        <v>1</v>
      </c>
      <c r="J33" s="21">
        <v>45444.916666666664</v>
      </c>
      <c r="L33" s="18">
        <v>0</v>
      </c>
      <c r="M33" s="18">
        <v>1</v>
      </c>
      <c r="N33" s="18">
        <v>0</v>
      </c>
      <c r="O33" s="18">
        <v>1</v>
      </c>
      <c r="P33" s="18">
        <v>0</v>
      </c>
      <c r="Q33" s="19" t="s">
        <v>41</v>
      </c>
      <c r="R33" s="20">
        <v>45558</v>
      </c>
      <c r="S33" s="18">
        <v>2</v>
      </c>
      <c r="T33" s="21">
        <v>45471.444444444445</v>
      </c>
    </row>
    <row r="34" spans="2:20" x14ac:dyDescent="0.25">
      <c r="B34" s="18">
        <v>0</v>
      </c>
      <c r="C34" s="18">
        <v>1</v>
      </c>
      <c r="D34" s="18">
        <v>0</v>
      </c>
      <c r="E34" s="18">
        <v>1</v>
      </c>
      <c r="F34" s="18">
        <v>0</v>
      </c>
      <c r="G34" s="19" t="s">
        <v>43</v>
      </c>
      <c r="H34" s="20">
        <v>45253.354166666664</v>
      </c>
      <c r="I34" s="18">
        <v>2</v>
      </c>
      <c r="J34" s="21">
        <v>45446.489583333336</v>
      </c>
      <c r="L34" s="18">
        <v>0</v>
      </c>
      <c r="M34" s="18">
        <v>1</v>
      </c>
      <c r="N34" s="18">
        <v>0</v>
      </c>
      <c r="O34" s="18">
        <v>2</v>
      </c>
      <c r="P34" s="18">
        <v>2</v>
      </c>
      <c r="Q34" s="19" t="s">
        <v>41</v>
      </c>
      <c r="R34" s="20">
        <v>45575</v>
      </c>
      <c r="S34" s="18">
        <v>5</v>
      </c>
      <c r="T34" s="21">
        <v>45471.503472222219</v>
      </c>
    </row>
    <row r="35" spans="2:20" x14ac:dyDescent="0.25">
      <c r="B35" s="18">
        <v>0</v>
      </c>
      <c r="C35" s="18">
        <v>1</v>
      </c>
      <c r="D35" s="18">
        <v>0</v>
      </c>
      <c r="E35" s="18">
        <v>0</v>
      </c>
      <c r="F35" s="18">
        <v>0</v>
      </c>
      <c r="G35" s="19" t="s">
        <v>43</v>
      </c>
      <c r="H35" s="20">
        <v>45253.729166666664</v>
      </c>
      <c r="I35" s="18">
        <v>1</v>
      </c>
      <c r="J35" s="21">
        <v>45446.864583333336</v>
      </c>
      <c r="L35" s="18">
        <v>0</v>
      </c>
      <c r="M35" s="18">
        <v>1</v>
      </c>
      <c r="N35" s="18">
        <v>0</v>
      </c>
      <c r="O35" s="18">
        <v>1</v>
      </c>
      <c r="P35" s="18">
        <v>2</v>
      </c>
      <c r="Q35" s="19" t="s">
        <v>42</v>
      </c>
      <c r="R35" s="20">
        <v>46271</v>
      </c>
      <c r="S35" s="18">
        <v>4</v>
      </c>
      <c r="T35" s="21">
        <v>45473.920138888891</v>
      </c>
    </row>
    <row r="36" spans="2:20" x14ac:dyDescent="0.25">
      <c r="B36" s="18">
        <v>0</v>
      </c>
      <c r="C36" s="18">
        <v>1</v>
      </c>
      <c r="D36" s="18">
        <v>1</v>
      </c>
      <c r="E36" s="18">
        <v>4</v>
      </c>
      <c r="F36" s="18">
        <v>0</v>
      </c>
      <c r="G36" s="19" t="s">
        <v>45</v>
      </c>
      <c r="H36" s="20">
        <v>45254.190972222219</v>
      </c>
      <c r="I36" s="18">
        <v>6</v>
      </c>
      <c r="J36" s="21">
        <v>45447.326388888891</v>
      </c>
      <c r="L36" s="27">
        <f>SUM(L25:L35)</f>
        <v>0</v>
      </c>
      <c r="M36" s="27">
        <f>SUM(M25:M35)</f>
        <v>11</v>
      </c>
      <c r="N36" s="23"/>
      <c r="O36" s="23"/>
      <c r="P36" s="23"/>
    </row>
    <row r="37" spans="2:20" x14ac:dyDescent="0.25">
      <c r="B37" s="18">
        <v>0</v>
      </c>
      <c r="C37" s="18">
        <v>1</v>
      </c>
      <c r="D37" s="18">
        <v>0</v>
      </c>
      <c r="E37" s="18">
        <v>1</v>
      </c>
      <c r="F37" s="18">
        <v>0</v>
      </c>
      <c r="G37" s="19" t="s">
        <v>45</v>
      </c>
      <c r="H37" s="20">
        <v>45254.371527777781</v>
      </c>
      <c r="I37" s="18">
        <v>2</v>
      </c>
      <c r="J37" s="21">
        <v>45447.506944444445</v>
      </c>
    </row>
    <row r="38" spans="2:20" x14ac:dyDescent="0.25">
      <c r="B38" s="18">
        <v>0</v>
      </c>
      <c r="C38" s="18">
        <v>1</v>
      </c>
      <c r="D38" s="18">
        <v>0</v>
      </c>
      <c r="E38" s="18">
        <v>0</v>
      </c>
      <c r="F38" s="18">
        <v>0</v>
      </c>
      <c r="G38" s="19" t="s">
        <v>44</v>
      </c>
      <c r="H38" s="20">
        <v>45256.069444444445</v>
      </c>
      <c r="I38" s="18">
        <v>1</v>
      </c>
      <c r="J38" s="21">
        <v>45449.204861111109</v>
      </c>
      <c r="L38" s="22" t="str">
        <f>Summary!B10</f>
        <v>Gazeley Road Southbound</v>
      </c>
      <c r="N38" s="23"/>
      <c r="O38" s="23"/>
      <c r="P38" s="23"/>
      <c r="T38" s="28" t="s">
        <v>46</v>
      </c>
    </row>
    <row r="39" spans="2:20" x14ac:dyDescent="0.25">
      <c r="B39" s="18">
        <v>0</v>
      </c>
      <c r="C39" s="18">
        <v>1</v>
      </c>
      <c r="D39" s="18">
        <v>1</v>
      </c>
      <c r="E39" s="18">
        <v>2</v>
      </c>
      <c r="F39" s="18">
        <v>0</v>
      </c>
      <c r="G39" s="19" t="s">
        <v>44</v>
      </c>
      <c r="H39" s="20">
        <v>45256.1875</v>
      </c>
      <c r="I39" s="18">
        <v>4</v>
      </c>
      <c r="J39" s="21">
        <v>45449.322916666664</v>
      </c>
      <c r="N39" s="23"/>
      <c r="O39" s="23"/>
      <c r="P39" s="23"/>
    </row>
    <row r="40" spans="2:20" x14ac:dyDescent="0.25">
      <c r="B40" s="18">
        <v>0</v>
      </c>
      <c r="C40" s="18">
        <v>1</v>
      </c>
      <c r="D40" s="18">
        <v>0</v>
      </c>
      <c r="E40" s="18">
        <v>0</v>
      </c>
      <c r="F40" s="18">
        <v>0</v>
      </c>
      <c r="G40" s="19" t="s">
        <v>41</v>
      </c>
      <c r="H40" s="20">
        <v>45257.086805555555</v>
      </c>
      <c r="I40" s="18">
        <v>1</v>
      </c>
      <c r="J40" s="21">
        <v>45450.222222222219</v>
      </c>
      <c r="L40" s="22" t="str">
        <f>Summary!B12</f>
        <v>Old Chapel Southbound</v>
      </c>
      <c r="N40" s="23"/>
      <c r="O40" s="23"/>
      <c r="P40" s="23"/>
    </row>
    <row r="41" spans="2:20" x14ac:dyDescent="0.25">
      <c r="B41" s="27">
        <f>SUM(B17:B40)</f>
        <v>0</v>
      </c>
      <c r="C41" s="27">
        <f>SUM(C17:C40)</f>
        <v>26</v>
      </c>
      <c r="L41" s="15" t="s">
        <v>35</v>
      </c>
      <c r="M41" s="15" t="s">
        <v>36</v>
      </c>
      <c r="N41" s="15" t="s">
        <v>37</v>
      </c>
      <c r="O41" s="15" t="s">
        <v>38</v>
      </c>
      <c r="P41" s="15" t="s">
        <v>39</v>
      </c>
      <c r="Q41" s="16"/>
      <c r="R41" s="17"/>
      <c r="S41" s="17"/>
      <c r="T41" s="17"/>
    </row>
    <row r="42" spans="2:20" x14ac:dyDescent="0.25">
      <c r="L42" s="18">
        <v>0</v>
      </c>
      <c r="M42" s="18">
        <v>1</v>
      </c>
      <c r="N42" s="18">
        <v>0</v>
      </c>
      <c r="O42" s="18">
        <v>0</v>
      </c>
      <c r="P42" s="18">
        <v>1</v>
      </c>
      <c r="Q42" s="19" t="s">
        <v>45</v>
      </c>
      <c r="R42" s="20">
        <v>45240.232638888891</v>
      </c>
      <c r="S42" s="18">
        <v>2</v>
      </c>
      <c r="T42" s="21">
        <v>45412.878472222219</v>
      </c>
    </row>
    <row r="43" spans="2:20" x14ac:dyDescent="0.25">
      <c r="L43" s="18">
        <v>0</v>
      </c>
      <c r="M43" s="18">
        <v>1</v>
      </c>
      <c r="N43" s="18">
        <v>0</v>
      </c>
      <c r="O43" s="18">
        <v>0</v>
      </c>
      <c r="P43" s="18">
        <v>2</v>
      </c>
      <c r="Q43" s="19" t="s">
        <v>41</v>
      </c>
      <c r="R43" s="20">
        <v>45249.930555555555</v>
      </c>
      <c r="S43" s="18">
        <v>3</v>
      </c>
      <c r="T43" s="21">
        <v>45422.576388888891</v>
      </c>
    </row>
    <row r="44" spans="2:20" x14ac:dyDescent="0.25">
      <c r="L44" s="27">
        <f>SUM(L42:L43)</f>
        <v>0</v>
      </c>
      <c r="M44" s="27">
        <f>SUM(M42:M43)</f>
        <v>2</v>
      </c>
      <c r="N44" s="23"/>
      <c r="O44" s="23"/>
      <c r="P44" s="23"/>
    </row>
    <row r="51" spans="2:3" x14ac:dyDescent="0.25">
      <c r="B51" s="18"/>
      <c r="C51" s="18"/>
    </row>
  </sheetData>
  <pageMargins left="0.70866141732283472" right="0.39370078740157483" top="0.59055118110236227" bottom="0.3937007874015748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0E23-6029-4125-8E34-7608164A6C78}">
  <sheetPr>
    <pageSetUpPr fitToPage="1"/>
  </sheetPr>
  <dimension ref="B1:O29"/>
  <sheetViews>
    <sheetView workbookViewId="0">
      <selection activeCell="S8" sqref="S8"/>
    </sheetView>
  </sheetViews>
  <sheetFormatPr defaultRowHeight="15" x14ac:dyDescent="0.25"/>
  <cols>
    <col min="2" max="2" width="27.7109375" customWidth="1"/>
    <col min="3" max="3" width="18.28515625" customWidth="1"/>
    <col min="4" max="10" width="9.140625" style="31"/>
    <col min="11" max="11" width="9.5703125" style="35" hidden="1" customWidth="1"/>
  </cols>
  <sheetData>
    <row r="1" spans="2:15" x14ac:dyDescent="0.25">
      <c r="B1" s="6" t="s">
        <v>34</v>
      </c>
      <c r="C1" s="6"/>
    </row>
    <row r="2" spans="2:15" x14ac:dyDescent="0.25">
      <c r="B2" s="6" t="s">
        <v>30</v>
      </c>
      <c r="C2" s="6"/>
    </row>
    <row r="3" spans="2:15" x14ac:dyDescent="0.25">
      <c r="B3" s="6" t="s">
        <v>49</v>
      </c>
      <c r="C3" s="6"/>
    </row>
    <row r="4" spans="2:15" x14ac:dyDescent="0.25">
      <c r="B4" s="6" t="s">
        <v>50</v>
      </c>
      <c r="C4" s="6"/>
    </row>
    <row r="6" spans="2:15" x14ac:dyDescent="0.25">
      <c r="B6" s="48"/>
    </row>
    <row r="7" spans="2:15" x14ac:dyDescent="0.25">
      <c r="B7" s="48"/>
      <c r="D7" s="52" t="s">
        <v>35</v>
      </c>
      <c r="E7" s="52" t="s">
        <v>36</v>
      </c>
      <c r="F7" s="52" t="s">
        <v>37</v>
      </c>
      <c r="G7" s="52" t="s">
        <v>38</v>
      </c>
      <c r="H7" s="52" t="s">
        <v>51</v>
      </c>
      <c r="I7" s="52" t="s">
        <v>52</v>
      </c>
      <c r="J7" s="53" t="s">
        <v>60</v>
      </c>
      <c r="N7" s="29"/>
      <c r="O7" s="29"/>
    </row>
    <row r="8" spans="2:15" x14ac:dyDescent="0.25">
      <c r="B8" s="48"/>
      <c r="D8" s="52"/>
      <c r="E8" s="52"/>
      <c r="F8" s="52"/>
      <c r="G8" s="52"/>
      <c r="H8" s="52"/>
      <c r="I8" s="52"/>
      <c r="J8" s="53"/>
      <c r="N8" s="29"/>
      <c r="O8" s="29"/>
    </row>
    <row r="9" spans="2:15" x14ac:dyDescent="0.25">
      <c r="B9" s="48" t="s">
        <v>53</v>
      </c>
      <c r="C9" t="s">
        <v>61</v>
      </c>
      <c r="D9" s="33">
        <v>1</v>
      </c>
      <c r="E9" s="33">
        <v>4</v>
      </c>
      <c r="F9" s="33">
        <v>100</v>
      </c>
      <c r="G9" s="33">
        <v>1872</v>
      </c>
      <c r="H9" s="33">
        <v>4193</v>
      </c>
      <c r="I9" s="33">
        <v>4441</v>
      </c>
      <c r="J9" s="34">
        <v>10611</v>
      </c>
      <c r="K9" s="35">
        <f>J9-Summary!I8</f>
        <v>0</v>
      </c>
      <c r="N9" s="29"/>
      <c r="O9" s="29"/>
    </row>
    <row r="10" spans="2:15" s="41" customFormat="1" x14ac:dyDescent="0.25">
      <c r="B10" s="49"/>
      <c r="C10" s="41" t="s">
        <v>62</v>
      </c>
      <c r="D10" s="45">
        <v>9.4241824521722743E-5</v>
      </c>
      <c r="E10" s="45">
        <v>3.7696729808689097E-4</v>
      </c>
      <c r="F10" s="45">
        <v>9.4241824521722733E-3</v>
      </c>
      <c r="G10" s="45">
        <v>0.17642069550466496</v>
      </c>
      <c r="H10" s="45">
        <v>0.39515597021958343</v>
      </c>
      <c r="I10" s="45">
        <v>0.41852794270097071</v>
      </c>
      <c r="J10" s="45">
        <v>1</v>
      </c>
      <c r="K10" s="46"/>
      <c r="N10" s="47"/>
      <c r="O10" s="47"/>
    </row>
    <row r="11" spans="2:15" x14ac:dyDescent="0.25">
      <c r="B11" s="48"/>
    </row>
    <row r="12" spans="2:15" x14ac:dyDescent="0.25">
      <c r="B12" s="48" t="s">
        <v>54</v>
      </c>
      <c r="C12" t="s">
        <v>61</v>
      </c>
      <c r="D12" s="33">
        <v>0</v>
      </c>
      <c r="E12" s="33">
        <v>3</v>
      </c>
      <c r="F12" s="33">
        <v>105</v>
      </c>
      <c r="G12" s="33">
        <v>3554</v>
      </c>
      <c r="H12" s="33">
        <v>5987</v>
      </c>
      <c r="I12" s="33">
        <v>2234</v>
      </c>
      <c r="J12" s="34">
        <v>11883</v>
      </c>
      <c r="K12" s="30">
        <f>J12-Summary!I9</f>
        <v>0</v>
      </c>
      <c r="N12" s="29"/>
      <c r="O12" s="29"/>
    </row>
    <row r="13" spans="2:15" s="41" customFormat="1" x14ac:dyDescent="0.25">
      <c r="B13" s="49"/>
      <c r="C13" s="41" t="s">
        <v>62</v>
      </c>
      <c r="D13" s="45">
        <v>0</v>
      </c>
      <c r="E13" s="45">
        <v>2.5246149962130775E-4</v>
      </c>
      <c r="F13" s="45">
        <v>8.8361524867457721E-3</v>
      </c>
      <c r="G13" s="45">
        <v>0.29908272321804258</v>
      </c>
      <c r="H13" s="45">
        <v>0.50382899941092318</v>
      </c>
      <c r="I13" s="45">
        <v>0.18799966338466717</v>
      </c>
      <c r="J13" s="45">
        <v>1</v>
      </c>
      <c r="K13" s="46"/>
      <c r="N13" s="47"/>
      <c r="O13" s="47"/>
    </row>
    <row r="14" spans="2:15" x14ac:dyDescent="0.25">
      <c r="B14" s="48"/>
      <c r="D14" s="32"/>
      <c r="E14" s="32"/>
      <c r="F14" s="32"/>
      <c r="G14" s="32"/>
      <c r="H14" s="32"/>
      <c r="I14" s="32"/>
      <c r="J14" s="32"/>
      <c r="K14" s="30"/>
      <c r="N14" s="18"/>
      <c r="O14" s="18"/>
    </row>
    <row r="15" spans="2:15" x14ac:dyDescent="0.25">
      <c r="B15" s="48" t="s">
        <v>55</v>
      </c>
      <c r="C15" t="s">
        <v>61</v>
      </c>
      <c r="D15" s="33">
        <v>0</v>
      </c>
      <c r="E15" s="33">
        <v>0</v>
      </c>
      <c r="F15" s="33">
        <v>97</v>
      </c>
      <c r="G15" s="33">
        <v>1988</v>
      </c>
      <c r="H15" s="33">
        <v>2633</v>
      </c>
      <c r="I15" s="33">
        <v>3462</v>
      </c>
      <c r="J15" s="34">
        <v>8180</v>
      </c>
      <c r="K15" s="30">
        <f>J15-Summary!I10</f>
        <v>0</v>
      </c>
      <c r="N15" s="29"/>
      <c r="O15" s="29"/>
    </row>
    <row r="16" spans="2:15" s="41" customFormat="1" x14ac:dyDescent="0.25">
      <c r="B16" s="49"/>
      <c r="C16" s="41" t="s">
        <v>62</v>
      </c>
      <c r="D16" s="45">
        <v>0</v>
      </c>
      <c r="E16" s="45">
        <v>0</v>
      </c>
      <c r="F16" s="45">
        <v>1.1858190709046455E-2</v>
      </c>
      <c r="G16" s="45">
        <v>0.24303178484107579</v>
      </c>
      <c r="H16" s="45">
        <v>0.32188264058679705</v>
      </c>
      <c r="I16" s="45">
        <v>0.42322738386308068</v>
      </c>
      <c r="J16" s="45">
        <v>1</v>
      </c>
      <c r="K16" s="46"/>
      <c r="N16" s="47"/>
      <c r="O16" s="47"/>
    </row>
    <row r="17" spans="2:15" s="36" customFormat="1" x14ac:dyDescent="0.25">
      <c r="B17" s="50"/>
      <c r="D17" s="37"/>
      <c r="E17" s="37"/>
      <c r="F17" s="37"/>
      <c r="G17" s="37"/>
      <c r="H17" s="37"/>
      <c r="I17" s="37"/>
      <c r="J17" s="37"/>
      <c r="K17" s="38"/>
      <c r="N17" s="39"/>
      <c r="O17" s="39"/>
    </row>
    <row r="18" spans="2:15" x14ac:dyDescent="0.25">
      <c r="B18" s="48" t="s">
        <v>56</v>
      </c>
      <c r="C18" t="s">
        <v>61</v>
      </c>
      <c r="D18" s="33">
        <v>4</v>
      </c>
      <c r="E18" s="33">
        <v>1</v>
      </c>
      <c r="F18" s="33">
        <v>37</v>
      </c>
      <c r="G18" s="33">
        <v>1228</v>
      </c>
      <c r="H18" s="33">
        <v>4608</v>
      </c>
      <c r="I18" s="33">
        <v>1465</v>
      </c>
      <c r="J18" s="34">
        <v>7343</v>
      </c>
      <c r="K18" s="30">
        <f>J18-Summary!I11</f>
        <v>0</v>
      </c>
      <c r="N18" s="29"/>
      <c r="O18" s="29"/>
    </row>
    <row r="19" spans="2:15" s="28" customFormat="1" x14ac:dyDescent="0.25">
      <c r="B19" s="51"/>
      <c r="C19" s="41" t="s">
        <v>62</v>
      </c>
      <c r="D19" s="42">
        <v>5.447364837259975E-4</v>
      </c>
      <c r="E19" s="42">
        <v>1.3618412093149938E-4</v>
      </c>
      <c r="F19" s="42">
        <v>5.0388124744654775E-3</v>
      </c>
      <c r="G19" s="42">
        <v>0.16723410050388124</v>
      </c>
      <c r="H19" s="42">
        <v>0.6275364292523492</v>
      </c>
      <c r="I19" s="42">
        <v>0.19950973716464659</v>
      </c>
      <c r="J19" s="42">
        <v>1</v>
      </c>
      <c r="K19" s="40"/>
      <c r="N19" s="43"/>
      <c r="O19" s="43"/>
    </row>
    <row r="20" spans="2:15" x14ac:dyDescent="0.25">
      <c r="B20" s="48"/>
      <c r="C20" s="36"/>
      <c r="D20" s="32"/>
      <c r="E20" s="32"/>
      <c r="F20" s="32"/>
      <c r="G20" s="32"/>
      <c r="H20" s="32"/>
      <c r="I20" s="32"/>
      <c r="J20" s="32"/>
      <c r="K20" s="30"/>
      <c r="N20" s="18"/>
      <c r="O20" s="18"/>
    </row>
    <row r="21" spans="2:15" x14ac:dyDescent="0.25">
      <c r="B21" s="48" t="s">
        <v>57</v>
      </c>
      <c r="C21" t="s">
        <v>61</v>
      </c>
      <c r="D21" s="33">
        <v>0</v>
      </c>
      <c r="E21" s="33">
        <v>2</v>
      </c>
      <c r="F21" s="33">
        <v>31</v>
      </c>
      <c r="G21" s="33">
        <v>2023</v>
      </c>
      <c r="H21" s="33">
        <v>7607</v>
      </c>
      <c r="I21" s="33">
        <v>2137</v>
      </c>
      <c r="J21" s="34">
        <v>11800</v>
      </c>
      <c r="K21" s="35">
        <f>J21-Summary!I12</f>
        <v>0</v>
      </c>
      <c r="N21" s="29"/>
      <c r="O21" s="29"/>
    </row>
    <row r="22" spans="2:15" s="28" customFormat="1" x14ac:dyDescent="0.25">
      <c r="B22" s="51"/>
      <c r="C22" s="41" t="s">
        <v>62</v>
      </c>
      <c r="D22" s="42">
        <v>0</v>
      </c>
      <c r="E22" s="42">
        <v>1.6949152542372882E-4</v>
      </c>
      <c r="F22" s="42">
        <v>2.6271186440677968E-3</v>
      </c>
      <c r="G22" s="42">
        <v>0.17144067796610168</v>
      </c>
      <c r="H22" s="42">
        <v>0.64466101694915257</v>
      </c>
      <c r="I22" s="42">
        <v>0.18110169491525424</v>
      </c>
      <c r="J22" s="42">
        <v>1</v>
      </c>
      <c r="K22" s="44"/>
      <c r="N22" s="43"/>
      <c r="O22" s="43"/>
    </row>
    <row r="23" spans="2:15" x14ac:dyDescent="0.25">
      <c r="B23" s="48"/>
      <c r="C23" s="36"/>
      <c r="D23" s="32"/>
      <c r="E23" s="32"/>
      <c r="F23" s="32"/>
      <c r="G23" s="32"/>
      <c r="H23" s="32"/>
      <c r="I23" s="32"/>
      <c r="J23" s="32"/>
      <c r="N23" s="18"/>
      <c r="O23" s="18"/>
    </row>
    <row r="24" spans="2:15" x14ac:dyDescent="0.25">
      <c r="B24" s="48" t="s">
        <v>58</v>
      </c>
      <c r="C24" t="s">
        <v>61</v>
      </c>
      <c r="D24" s="33">
        <v>0</v>
      </c>
      <c r="E24" s="33">
        <v>26</v>
      </c>
      <c r="F24" s="33">
        <v>1034</v>
      </c>
      <c r="G24" s="33">
        <v>6812</v>
      </c>
      <c r="H24" s="33">
        <v>3534</v>
      </c>
      <c r="I24" s="33">
        <v>496</v>
      </c>
      <c r="J24" s="34">
        <v>11902</v>
      </c>
      <c r="K24" s="30">
        <f>J24-Summary!I17</f>
        <v>0</v>
      </c>
      <c r="N24" s="29"/>
      <c r="O24" s="29"/>
    </row>
    <row r="25" spans="2:15" s="28" customFormat="1" x14ac:dyDescent="0.25">
      <c r="B25" s="51"/>
      <c r="C25" s="41" t="s">
        <v>62</v>
      </c>
      <c r="D25" s="42">
        <v>0</v>
      </c>
      <c r="E25" s="42">
        <v>2.1845068055788945E-3</v>
      </c>
      <c r="F25" s="42">
        <v>8.6876155268022184E-2</v>
      </c>
      <c r="G25" s="42">
        <v>0.57234078306167036</v>
      </c>
      <c r="H25" s="42">
        <v>0.2969248865736851</v>
      </c>
      <c r="I25" s="42">
        <v>4.167366829104352E-2</v>
      </c>
      <c r="J25" s="42">
        <v>1</v>
      </c>
      <c r="K25" s="40"/>
      <c r="N25" s="43"/>
      <c r="O25" s="43"/>
    </row>
    <row r="26" spans="2:15" x14ac:dyDescent="0.25">
      <c r="B26" s="48"/>
      <c r="C26" s="36"/>
      <c r="D26" s="32"/>
      <c r="E26" s="32"/>
      <c r="F26" s="32"/>
      <c r="G26" s="32"/>
      <c r="H26" s="32"/>
      <c r="I26" s="32"/>
      <c r="J26" s="32"/>
      <c r="K26" s="30"/>
      <c r="N26" s="18"/>
      <c r="O26" s="18"/>
    </row>
    <row r="27" spans="2:15" x14ac:dyDescent="0.25">
      <c r="B27" s="48" t="s">
        <v>59</v>
      </c>
      <c r="C27" t="s">
        <v>61</v>
      </c>
      <c r="D27" s="33">
        <v>0</v>
      </c>
      <c r="E27" s="33">
        <v>11</v>
      </c>
      <c r="F27" s="33">
        <v>527</v>
      </c>
      <c r="G27" s="33">
        <v>6634</v>
      </c>
      <c r="H27" s="33">
        <v>8682</v>
      </c>
      <c r="I27" s="33">
        <v>1253</v>
      </c>
      <c r="J27" s="34">
        <v>17107</v>
      </c>
      <c r="K27" s="40">
        <f>J297</f>
        <v>0</v>
      </c>
    </row>
    <row r="28" spans="2:15" s="28" customFormat="1" x14ac:dyDescent="0.25">
      <c r="B28" s="51"/>
      <c r="C28" s="41" t="s">
        <v>62</v>
      </c>
      <c r="D28" s="42">
        <v>0</v>
      </c>
      <c r="E28" s="42">
        <v>6.430116326649909E-4</v>
      </c>
      <c r="F28" s="42">
        <v>3.0806102764950022E-2</v>
      </c>
      <c r="G28" s="42">
        <v>0.3877944700999591</v>
      </c>
      <c r="H28" s="42">
        <v>0.50751154498158646</v>
      </c>
      <c r="I28" s="42">
        <v>7.3244870520839417E-2</v>
      </c>
      <c r="J28" s="42">
        <v>0.99999999999999989</v>
      </c>
      <c r="K28" s="40"/>
    </row>
    <row r="29" spans="2:15" x14ac:dyDescent="0.25">
      <c r="B29" s="4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B6547-4D6F-4B09-9385-537BA48B716E}">
  <dimension ref="B2:D20"/>
  <sheetViews>
    <sheetView showGridLines="0" workbookViewId="0">
      <selection activeCell="M12" sqref="M12"/>
    </sheetView>
  </sheetViews>
  <sheetFormatPr defaultColWidth="9" defaultRowHeight="15" x14ac:dyDescent="0.25"/>
  <cols>
    <col min="1" max="1" width="9" style="4"/>
    <col min="2" max="3" width="19.5703125" style="2" customWidth="1"/>
    <col min="4" max="4" width="51.140625" style="2" customWidth="1"/>
    <col min="5" max="16384" width="9" style="4"/>
  </cols>
  <sheetData>
    <row r="2" spans="2:4" x14ac:dyDescent="0.25">
      <c r="B2" s="6" t="s">
        <v>27</v>
      </c>
    </row>
    <row r="5" spans="2:4" s="1" customFormat="1" ht="33" customHeight="1" x14ac:dyDescent="0.25">
      <c r="B5" s="7" t="s">
        <v>1</v>
      </c>
      <c r="C5" s="7" t="s">
        <v>3</v>
      </c>
      <c r="D5" s="7" t="s">
        <v>8</v>
      </c>
    </row>
    <row r="6" spans="2:4" ht="18.75" customHeight="1" x14ac:dyDescent="0.25">
      <c r="B6" s="9" t="s">
        <v>0</v>
      </c>
      <c r="C6" s="9" t="s">
        <v>2</v>
      </c>
      <c r="D6" s="11" t="s">
        <v>10</v>
      </c>
    </row>
    <row r="7" spans="2:4" ht="18.75" customHeight="1" x14ac:dyDescent="0.25">
      <c r="B7" s="9" t="s">
        <v>4</v>
      </c>
      <c r="C7" s="9" t="s">
        <v>2</v>
      </c>
      <c r="D7" s="11" t="s">
        <v>11</v>
      </c>
    </row>
    <row r="8" spans="2:4" ht="18.75" customHeight="1" x14ac:dyDescent="0.25">
      <c r="B8" s="9" t="s">
        <v>6</v>
      </c>
      <c r="C8" s="9" t="s">
        <v>5</v>
      </c>
      <c r="D8" s="11" t="s">
        <v>9</v>
      </c>
    </row>
    <row r="9" spans="2:4" ht="18.75" customHeight="1" x14ac:dyDescent="0.25">
      <c r="B9" s="9" t="s">
        <v>0</v>
      </c>
      <c r="C9" s="9" t="s">
        <v>5</v>
      </c>
      <c r="D9" s="11" t="s">
        <v>10</v>
      </c>
    </row>
    <row r="10" spans="2:4" ht="18.75" customHeight="1" x14ac:dyDescent="0.25">
      <c r="B10" s="9" t="s">
        <v>7</v>
      </c>
      <c r="C10" s="9" t="s">
        <v>2</v>
      </c>
      <c r="D10" s="11" t="s">
        <v>12</v>
      </c>
    </row>
    <row r="11" spans="2:4" ht="18.75" customHeight="1" x14ac:dyDescent="0.25"/>
    <row r="12" spans="2:4" ht="18.75" customHeight="1" x14ac:dyDescent="0.25"/>
    <row r="13" spans="2:4" ht="18.75" customHeight="1" x14ac:dyDescent="0.25"/>
    <row r="14" spans="2:4" ht="18.75" customHeight="1" x14ac:dyDescent="0.25"/>
    <row r="15" spans="2:4" ht="18.75" customHeight="1" x14ac:dyDescent="0.25"/>
    <row r="16" spans="2:4" ht="18.75" customHeight="1" x14ac:dyDescent="0.25"/>
    <row r="17" ht="18.75" customHeight="1" x14ac:dyDescent="0.25"/>
    <row r="18" ht="18.75" customHeight="1" x14ac:dyDescent="0.25"/>
    <row r="19" ht="18.75" customHeight="1" x14ac:dyDescent="0.25"/>
    <row r="20" ht="18.75" customHeight="1" x14ac:dyDescent="0.25"/>
  </sheetData>
  <hyperlinks>
    <hyperlink ref="D6" r:id="rId1" xr:uid="{FF5E7668-8525-47CD-A905-D049FF8F8DFB}"/>
    <hyperlink ref="D9" r:id="rId2" xr:uid="{8770EB8D-8999-49EA-80B7-6C3EE09B1B4F}"/>
    <hyperlink ref="D10" r:id="rId3" xr:uid="{FC00ECBE-790E-48DC-AFA7-E1FC2DC939F7}"/>
    <hyperlink ref="D7" r:id="rId4" xr:uid="{CCEC6777-84BB-47AE-ABE3-9D669C5092F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</vt:lpstr>
      <vt:lpstr>Speeds over 50</vt:lpstr>
      <vt:lpstr>% speeds</vt:lpstr>
      <vt:lpstr>Sign locations</vt:lpstr>
      <vt:lpstr>'% speeds'!Print_Area</vt:lpstr>
      <vt:lpstr>'Speeds over 50'!Print_Area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Ward</dc:creator>
  <cp:lastModifiedBy>Ann Ward</cp:lastModifiedBy>
  <cp:lastPrinted>2025-04-18T09:45:46Z</cp:lastPrinted>
  <dcterms:created xsi:type="dcterms:W3CDTF">2024-01-18T11:29:38Z</dcterms:created>
  <dcterms:modified xsi:type="dcterms:W3CDTF">2025-04-18T09:46:01Z</dcterms:modified>
</cp:coreProperties>
</file>